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. cestmir\2018\Cyklostezka Přáslavice - Doloplazy\Výběrové řízení Cyklostezka\"/>
    </mc:Choice>
  </mc:AlternateContent>
  <bookViews>
    <workbookView xWindow="0" yWindow="0" windowWidth="23040" windowHeight="9384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Položky!$A$1:$G$68</definedName>
    <definedName name="_xlnm.Print_Area" localSheetId="1">Rekapitulace!$A$1:$I$20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G67" i="3" l="1"/>
  <c r="G61" i="3"/>
  <c r="G42" i="3"/>
  <c r="D16" i="1" l="1"/>
  <c r="D15" i="1"/>
  <c r="D14" i="1"/>
  <c r="BE67" i="3"/>
  <c r="BE68" i="3" s="1"/>
  <c r="I10" i="2" s="1"/>
  <c r="BD67" i="3"/>
  <c r="BD68" i="3" s="1"/>
  <c r="H10" i="2" s="1"/>
  <c r="BC67" i="3"/>
  <c r="BC68" i="3" s="1"/>
  <c r="G10" i="2" s="1"/>
  <c r="BB67" i="3"/>
  <c r="BB68" i="3" s="1"/>
  <c r="F10" i="2" s="1"/>
  <c r="BA67" i="3"/>
  <c r="BA68" i="3" s="1"/>
  <c r="E10" i="2" s="1"/>
  <c r="B10" i="2"/>
  <c r="A10" i="2"/>
  <c r="C68" i="3"/>
  <c r="BE64" i="3"/>
  <c r="BD64" i="3"/>
  <c r="BC64" i="3"/>
  <c r="BB64" i="3"/>
  <c r="G64" i="3"/>
  <c r="BA64" i="3" s="1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1" i="3"/>
  <c r="BD61" i="3"/>
  <c r="BC61" i="3"/>
  <c r="BB61" i="3"/>
  <c r="BA61" i="3"/>
  <c r="BE60" i="3"/>
  <c r="BD60" i="3"/>
  <c r="BC60" i="3"/>
  <c r="BB60" i="3"/>
  <c r="G60" i="3"/>
  <c r="BA60" i="3" s="1"/>
  <c r="BE59" i="3"/>
  <c r="BD59" i="3"/>
  <c r="BC59" i="3"/>
  <c r="BB59" i="3"/>
  <c r="G59" i="3"/>
  <c r="BA59" i="3" s="1"/>
  <c r="BE58" i="3"/>
  <c r="BD58" i="3"/>
  <c r="BC58" i="3"/>
  <c r="BB58" i="3"/>
  <c r="G58" i="3"/>
  <c r="BA58" i="3" s="1"/>
  <c r="BE57" i="3"/>
  <c r="BD57" i="3"/>
  <c r="BC57" i="3"/>
  <c r="BB57" i="3"/>
  <c r="G57" i="3"/>
  <c r="BA57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9" i="2"/>
  <c r="A9" i="2"/>
  <c r="C65" i="3"/>
  <c r="BE43" i="3"/>
  <c r="BD43" i="3"/>
  <c r="BC43" i="3"/>
  <c r="BB43" i="3"/>
  <c r="G43" i="3"/>
  <c r="BA43" i="3" s="1"/>
  <c r="BE42" i="3"/>
  <c r="BD42" i="3"/>
  <c r="BC42" i="3"/>
  <c r="BB42" i="3"/>
  <c r="BA42" i="3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8" i="2"/>
  <c r="A8" i="2"/>
  <c r="C44" i="3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32" i="3"/>
  <c r="C4" i="3"/>
  <c r="F3" i="3"/>
  <c r="C3" i="3"/>
  <c r="C2" i="2"/>
  <c r="C1" i="2"/>
  <c r="F31" i="1"/>
  <c r="G8" i="1"/>
  <c r="BD32" i="3" l="1"/>
  <c r="H7" i="2" s="1"/>
  <c r="BC44" i="3"/>
  <c r="G8" i="2" s="1"/>
  <c r="BE65" i="3"/>
  <c r="I9" i="2" s="1"/>
  <c r="BE32" i="3"/>
  <c r="I7" i="2" s="1"/>
  <c r="G44" i="3"/>
  <c r="BD44" i="3"/>
  <c r="H8" i="2" s="1"/>
  <c r="BB65" i="3"/>
  <c r="F9" i="2" s="1"/>
  <c r="BB32" i="3"/>
  <c r="F7" i="2" s="1"/>
  <c r="BA34" i="3"/>
  <c r="BA44" i="3" s="1"/>
  <c r="E8" i="2" s="1"/>
  <c r="BE44" i="3"/>
  <c r="I8" i="2" s="1"/>
  <c r="BC65" i="3"/>
  <c r="G9" i="2" s="1"/>
  <c r="BC32" i="3"/>
  <c r="G7" i="2" s="1"/>
  <c r="BB44" i="3"/>
  <c r="F8" i="2" s="1"/>
  <c r="BD65" i="3"/>
  <c r="H9" i="2" s="1"/>
  <c r="BA32" i="3"/>
  <c r="E7" i="2" s="1"/>
  <c r="BA65" i="3"/>
  <c r="E9" i="2" s="1"/>
  <c r="G32" i="3"/>
  <c r="G65" i="3"/>
  <c r="G68" i="3"/>
  <c r="G11" i="2" l="1"/>
  <c r="C14" i="1" s="1"/>
  <c r="I11" i="2"/>
  <c r="C20" i="1" s="1"/>
  <c r="H11" i="2"/>
  <c r="C15" i="1" s="1"/>
  <c r="F11" i="2"/>
  <c r="C17" i="1" s="1"/>
  <c r="E11" i="2"/>
  <c r="C16" i="1" l="1"/>
  <c r="C18" i="1" s="1"/>
  <c r="C21" i="1" s="1"/>
  <c r="G18" i="2"/>
  <c r="I18" i="2" s="1"/>
  <c r="G16" i="1" s="1"/>
  <c r="G17" i="2"/>
  <c r="I17" i="2" s="1"/>
  <c r="G15" i="1" s="1"/>
  <c r="G16" i="2"/>
  <c r="I16" i="2" s="1"/>
  <c r="G14" i="1" l="1"/>
  <c r="H19" i="2"/>
  <c r="G22" i="1" s="1"/>
  <c r="C22" i="1" s="1"/>
  <c r="F32" i="1" s="1"/>
  <c r="F33" i="1" l="1"/>
  <c r="F34" i="1" s="1"/>
  <c r="G21" i="1"/>
</calcChain>
</file>

<file path=xl/sharedStrings.xml><?xml version="1.0" encoding="utf-8"?>
<sst xmlns="http://schemas.openxmlformats.org/spreadsheetml/2006/main" count="273" uniqueCount="194">
  <si>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</si>
  <si>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</si>
  <si>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</si>
  <si>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</si>
  <si>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</si>
  <si>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</si>
  <si>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</si>
  <si>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</si>
  <si>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</si>
  <si>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</si>
  <si>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</si>
  <si>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</si>
  <si>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</si>
  <si>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</si>
  <si>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</si>
  <si>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</si>
  <si>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</si>
  <si>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</si>
  <si>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</si>
  <si>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</si>
  <si>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</si>
  <si>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</si>
  <si>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</si>
  <si>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</si>
  <si>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</si>
  <si>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</si>
  <si>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</si>
  <si>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</si>
  <si>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</si>
  <si>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</si>
  <si>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</si>
  <si>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</si>
  <si>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</si>
  <si>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</si>
  <si>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</si>
  <si>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</si>
  <si>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</si>
  <si>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</si>
  <si>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</si>
  <si>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</si>
  <si>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</si>
  <si>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</si>
  <si>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</si>
  <si>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</si>
  <si>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</si>
  <si>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</si>
  <si>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</si>
  <si>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</si>
  <si>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</si>
  <si>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</si>
  <si>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</si>
  <si>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</si>
  <si>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</si>
  <si>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</si>
  <si>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</si>
  <si>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</si>
  <si>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</si>
  <si>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</si>
  <si>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</si>
  <si>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</si>
  <si>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</si>
  <si>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</si>
  <si>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</si>
  <si>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</si>
  <si>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</si>
  <si>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</si>
  <si>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</si>
  <si>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1-101</t>
  </si>
  <si>
    <t>Zemní práce - So 101 Cyklostezka</t>
  </si>
  <si>
    <t>122 20-2202.R00</t>
  </si>
  <si>
    <t xml:space="preserve">Odkopávky pro silnice v hor. 3 do 1000 m3 </t>
  </si>
  <si>
    <t>m3</t>
  </si>
  <si>
    <t>122 20-2209.R00</t>
  </si>
  <si>
    <t xml:space="preserve">Příplatek za lepivost - odkop. pro silnice v hor.3 </t>
  </si>
  <si>
    <t>167 10-1102.R00</t>
  </si>
  <si>
    <t xml:space="preserve">Nakládání výkopku z hor.1-4 v množství nad 100 m3 </t>
  </si>
  <si>
    <t>182 10-1101.R00</t>
  </si>
  <si>
    <t xml:space="preserve">Svahování v zářezech v hor. 1 - 4 </t>
  </si>
  <si>
    <t>m2</t>
  </si>
  <si>
    <t>121 10-1101.R00</t>
  </si>
  <si>
    <t xml:space="preserve">Sejmutí ornice s přemístěním do 50 m </t>
  </si>
  <si>
    <t>162 70-1105.R00</t>
  </si>
  <si>
    <t xml:space="preserve">Vodorovné přemístění výkopku z hor.1-4 do 10000 m </t>
  </si>
  <si>
    <t>171 20-1201.R00</t>
  </si>
  <si>
    <t xml:space="preserve">Uložení sypaniny na skl.-modelace na výšku přes 2m </t>
  </si>
  <si>
    <t>171 20-9999</t>
  </si>
  <si>
    <t xml:space="preserve">Poplatek za uložení zeminy na skládku </t>
  </si>
  <si>
    <t>181 10-1102.R00</t>
  </si>
  <si>
    <t xml:space="preserve">Úprava pláně v zářezech v hor. 1-4, se zhutněním </t>
  </si>
  <si>
    <t>182 30-1131.R00</t>
  </si>
  <si>
    <t xml:space="preserve">Rozprostření ornice, svah, tl. do 10 cm, nad 500m2 </t>
  </si>
  <si>
    <t>171 10-2112.R00</t>
  </si>
  <si>
    <t xml:space="preserve">Uložení sypaniny do násypů mimo aktivní zónu </t>
  </si>
  <si>
    <t>111 20-1101.R00</t>
  </si>
  <si>
    <t xml:space="preserve">Odstranění křovin i s kořeny </t>
  </si>
  <si>
    <t>111 20-1401.R00</t>
  </si>
  <si>
    <t xml:space="preserve">Spálení křovin a stromů o průměru do 100 mm </t>
  </si>
  <si>
    <t>112 10-1101.R00</t>
  </si>
  <si>
    <t xml:space="preserve">Kácení stromů listnatých o průměru kmene 10-30 cm </t>
  </si>
  <si>
    <t>kus</t>
  </si>
  <si>
    <t>112 20-1101.R00</t>
  </si>
  <si>
    <t xml:space="preserve">Odstranění pařezů pod úrovní, o průměru 10 - 30 cm </t>
  </si>
  <si>
    <t>122 20-2201.R00</t>
  </si>
  <si>
    <t>Odkopávky pro silnice v hor. 3 do 100 m3 propustek Přáslavice</t>
  </si>
  <si>
    <t>139 60-1102.R00</t>
  </si>
  <si>
    <t>Ruční výkop jam, rýh a šachet v hornině tř. 3 pro chráničy</t>
  </si>
  <si>
    <t>113 15-1111.R00</t>
  </si>
  <si>
    <t xml:space="preserve">Rozebrání ploch ze silničních panelů </t>
  </si>
  <si>
    <t>174 10-1102.R00</t>
  </si>
  <si>
    <t xml:space="preserve">Zásyp ruční se zhutněním </t>
  </si>
  <si>
    <t>175 10-1101.RT2</t>
  </si>
  <si>
    <t>Obsyp potrubí bez prohození sypaniny s dodáním štěrkopísku frakce 0 - 22 mm</t>
  </si>
  <si>
    <t>113 10-7111.R00</t>
  </si>
  <si>
    <t>Odstranění podkladu pl. 200 m2,kam.těžené tl.10 cm stará polní cesta přáslavice</t>
  </si>
  <si>
    <t>113 10-7142.R00</t>
  </si>
  <si>
    <t xml:space="preserve">Odstranění podkladu pl.do 200 m2, živice tl. 10 cm </t>
  </si>
  <si>
    <t>979 08-7212.R00</t>
  </si>
  <si>
    <t xml:space="preserve">Nakládání suti na dopravní prostředky </t>
  </si>
  <si>
    <t>t</t>
  </si>
  <si>
    <t>979 99-0102.R00</t>
  </si>
  <si>
    <t xml:space="preserve">Poplatek za skládku suti </t>
  </si>
  <si>
    <t>5-101</t>
  </si>
  <si>
    <t>Komunikace - SO 101 Cyklostezka</t>
  </si>
  <si>
    <t>577 13-1211.R00</t>
  </si>
  <si>
    <t xml:space="preserve">Beton asfalt. ACO 8,nebo ACO 11+, do 3 m, tl. 4 cm </t>
  </si>
  <si>
    <t>573 21-1111.R00</t>
  </si>
  <si>
    <t xml:space="preserve">Postřik živičný spojovací z asfaltu 0,5-0,7 kg/m2 </t>
  </si>
  <si>
    <t>565 13-1111.R00</t>
  </si>
  <si>
    <t xml:space="preserve">Podklad kamen. obal. asfaltem tř.1 do 3 m, tl.5 cm </t>
  </si>
  <si>
    <t>573 11-1112.R00</t>
  </si>
  <si>
    <t xml:space="preserve">Postřik živičný infiltr.+ posyp,z asfaltu 1 kg/m2 </t>
  </si>
  <si>
    <t>567 12-2114.R00</t>
  </si>
  <si>
    <t xml:space="preserve">Podklad z kameniva zpev.cementem KZC 1 tl.15 cm </t>
  </si>
  <si>
    <t>564 89-1111.R00</t>
  </si>
  <si>
    <t xml:space="preserve">Podklad ze štěrkodrti po zhutnění tloušťky 45 cm </t>
  </si>
  <si>
    <t>289 97-1211.R00</t>
  </si>
  <si>
    <t xml:space="preserve">Zřízení vrstvy z geotextilie sklon do 1:5 š.do 3 m </t>
  </si>
  <si>
    <t>673-52030</t>
  </si>
  <si>
    <t xml:space="preserve">Geotextilie silniční PK-Tex PP 80 314 g/m2 </t>
  </si>
  <si>
    <t>561 47-1120.R00</t>
  </si>
  <si>
    <t xml:space="preserve">Podklad ze zeminy stab.vápnem, Road Mix, tl. 30 cm </t>
  </si>
  <si>
    <t>569 90-3311.R00</t>
  </si>
  <si>
    <t xml:space="preserve">Zřízení zemních krajnic se zhutněním </t>
  </si>
  <si>
    <t>91-101</t>
  </si>
  <si>
    <t>Doplňující práce na komunikaci - SO 101 Cyklostezk</t>
  </si>
  <si>
    <t>919 41-1111.R00</t>
  </si>
  <si>
    <t>Čelo propustku oprava římsy doloplazy</t>
  </si>
  <si>
    <t>911 13-1111.R00</t>
  </si>
  <si>
    <t>Osazení a montáž silnič.zábradlí ocelového,1 madlo doloplazy</t>
  </si>
  <si>
    <t>m</t>
  </si>
  <si>
    <t>145-87264</t>
  </si>
  <si>
    <t xml:space="preserve">Ocelové zábradlí na propustcích </t>
  </si>
  <si>
    <t>T</t>
  </si>
  <si>
    <t>917 86-2111.R00</t>
  </si>
  <si>
    <t xml:space="preserve">Osazení stojat. obrub. bet. s opěrou,lože z B 12,5 </t>
  </si>
  <si>
    <t>592-17422</t>
  </si>
  <si>
    <t xml:space="preserve">Obrubník chodníkový ABO 15-10 1000/80/200 </t>
  </si>
  <si>
    <t>914 00-1111.R00</t>
  </si>
  <si>
    <t xml:space="preserve">Montáž svislých dopr.značek na sloupky, konzoly </t>
  </si>
  <si>
    <t>404-44994.A</t>
  </si>
  <si>
    <t xml:space="preserve">Značka dopravní, fól2, HIG 10letá </t>
  </si>
  <si>
    <t>935 11-2111.R00</t>
  </si>
  <si>
    <t xml:space="preserve">Osazení přík.žlabu do B10 tl.10 cm z tvárnic 50 cm </t>
  </si>
  <si>
    <t>592-27519</t>
  </si>
  <si>
    <t xml:space="preserve">Žlab příkopový TBM 33-60 300x600x80 mm </t>
  </si>
  <si>
    <t>919 51-4111.R00</t>
  </si>
  <si>
    <t>Zřízení propustku z trub betonových/ŽB DN 60 cm přáslavice</t>
  </si>
  <si>
    <t>592-22410</t>
  </si>
  <si>
    <t xml:space="preserve">Trouba železobet hrdlová TZH-Q  600/2500 integro </t>
  </si>
  <si>
    <t>919 53-5555.R00</t>
  </si>
  <si>
    <t>Obetonování trub propustku betonem prostým C 8/10 přáslavice</t>
  </si>
  <si>
    <t>919 41-1121.R00</t>
  </si>
  <si>
    <t>Čelo propustku z bet.prostého z trub DN 60-80 cm přáslavice</t>
  </si>
  <si>
    <t>938 90-2102.R00</t>
  </si>
  <si>
    <t>Čištění příkopů š. do 40 cm, objem do 0,30 m3/m propustek Dololpazy</t>
  </si>
  <si>
    <t>460 49-0012.R00</t>
  </si>
  <si>
    <t xml:space="preserve">Fólie výstražná z PVC, šířka 33 cm </t>
  </si>
  <si>
    <t>230 19-1028.R00</t>
  </si>
  <si>
    <t xml:space="preserve">Uložení chráničky ve výkopu PE 160x9,1 mm </t>
  </si>
  <si>
    <t>286-111111</t>
  </si>
  <si>
    <t xml:space="preserve">Chránička PEHD d 160 x 6,2 x 6000 mm </t>
  </si>
  <si>
    <t>919 73-5112.R00</t>
  </si>
  <si>
    <t xml:space="preserve">Řezání stávajícího živičného krytu tl. 5 - 10 cm </t>
  </si>
  <si>
    <t>584 92-1121.R00</t>
  </si>
  <si>
    <t>Zřízení plochy ze silničních panelů lože kam.5 cm plocha u letiště</t>
  </si>
  <si>
    <t>99-101</t>
  </si>
  <si>
    <t>Přesun hmot - SO 101 Cyklostezka</t>
  </si>
  <si>
    <t>998 22-5111.R00</t>
  </si>
  <si>
    <t xml:space="preserve">Přesun hmot, pozemní komunikace, kryt živičný </t>
  </si>
  <si>
    <t>Kompletační činnost zhotovitele</t>
  </si>
  <si>
    <t>Vytyčení stavby</t>
  </si>
  <si>
    <t>Zařízení staveniště</t>
  </si>
  <si>
    <t>Cyklostezka Přáslavice - Doloplazy</t>
  </si>
  <si>
    <t xml:space="preserve">Cyklostezka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</si>
</sst>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F34" sqref="F34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2.5546875" customWidth="1"/>
    <col min="6" max="6" width="19.6640625" customWidth="1"/>
    <col min="7" max="7" width="14.109375" customWidth="1"/>
  </cols>
  <sheetData>
    <row r="1" spans="1:57" ht="21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3"/>
    <row r="3" spans="1:57" ht="12.9" customHeight="1" x14ac:dyDescent="0.25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" customHeight="1" x14ac:dyDescent="0.3">
      <c r="A4" s="7"/>
      <c r="B4" s="8"/>
      <c r="C4" s="9" t="s">
        <v>193</v>
      </c>
      <c r="D4" s="10"/>
      <c r="E4" s="10"/>
      <c r="F4" s="11"/>
      <c r="G4" s="12"/>
    </row>
    <row r="5" spans="1:57" ht="12.9" customHeight="1" x14ac:dyDescent="0.25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" customHeight="1" x14ac:dyDescent="0.3">
      <c r="A6" s="7"/>
      <c r="B6" s="8"/>
      <c r="C6" s="9" t="s">
        <v>192</v>
      </c>
      <c r="D6" s="10"/>
      <c r="E6" s="10"/>
      <c r="F6" s="18"/>
      <c r="G6" s="12"/>
    </row>
    <row r="7" spans="1:57" x14ac:dyDescent="0.25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5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5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5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5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3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3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" customHeight="1" x14ac:dyDescent="0.25">
      <c r="A14" s="40"/>
      <c r="B14" s="41" t="s">
        <v>19</v>
      </c>
      <c r="C14" s="42">
        <f>Dodavka</f>
        <v>0</v>
      </c>
      <c r="D14" s="43" t="str">
        <f>Rekapitulace!A16</f>
        <v>Kompletační činnost zhotovitele</v>
      </c>
      <c r="E14" s="44"/>
      <c r="F14" s="45"/>
      <c r="G14" s="42">
        <f>Rekapitulace!I16</f>
        <v>0</v>
      </c>
    </row>
    <row r="15" spans="1:57" ht="15.9" customHeight="1" x14ac:dyDescent="0.25">
      <c r="A15" s="40" t="s">
        <v>20</v>
      </c>
      <c r="B15" s="41" t="s">
        <v>21</v>
      </c>
      <c r="C15" s="42">
        <f>Mont</f>
        <v>0</v>
      </c>
      <c r="D15" s="24" t="str">
        <f>Rekapitulace!A17</f>
        <v>Vytyčení stavby</v>
      </c>
      <c r="E15" s="46"/>
      <c r="F15" s="47"/>
      <c r="G15" s="42">
        <f>Rekapitulace!I17</f>
        <v>0</v>
      </c>
    </row>
    <row r="16" spans="1:57" ht="15.9" customHeight="1" x14ac:dyDescent="0.25">
      <c r="A16" s="40" t="s">
        <v>22</v>
      </c>
      <c r="B16" s="41" t="s">
        <v>23</v>
      </c>
      <c r="C16" s="42">
        <f>HSV</f>
        <v>0</v>
      </c>
      <c r="D16" s="24" t="str">
        <f>Rekapitulace!A18</f>
        <v>Zařízení staveniště</v>
      </c>
      <c r="E16" s="46"/>
      <c r="F16" s="47"/>
      <c r="G16" s="42">
        <f>Rekapitulace!I18</f>
        <v>0</v>
      </c>
    </row>
    <row r="17" spans="1:7" ht="15.9" customHeight="1" x14ac:dyDescent="0.25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" customHeight="1" x14ac:dyDescent="0.25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" customHeight="1" x14ac:dyDescent="0.25">
      <c r="A19" s="49"/>
      <c r="B19" s="41"/>
      <c r="C19" s="42"/>
      <c r="D19" s="24"/>
      <c r="E19" s="46"/>
      <c r="F19" s="47"/>
      <c r="G19" s="42"/>
    </row>
    <row r="20" spans="1:7" ht="15.9" customHeight="1" x14ac:dyDescent="0.25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" customHeight="1" x14ac:dyDescent="0.25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" customHeight="1" thickBot="1" x14ac:dyDescent="0.3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5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5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5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5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5">
      <c r="A27" s="28"/>
      <c r="B27" s="11"/>
      <c r="C27" s="29"/>
      <c r="D27" s="11"/>
      <c r="E27" s="29"/>
      <c r="F27" s="11"/>
      <c r="G27" s="12"/>
    </row>
    <row r="28" spans="1:7" ht="97.5" customHeight="1" x14ac:dyDescent="0.25">
      <c r="A28" s="28"/>
      <c r="B28" s="11"/>
      <c r="C28" s="29"/>
      <c r="D28" s="11"/>
      <c r="E28" s="29"/>
      <c r="F28" s="11"/>
      <c r="G28" s="12"/>
    </row>
    <row r="29" spans="1:7" x14ac:dyDescent="0.25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5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5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5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 x14ac:dyDescent="0.25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5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5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5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5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5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5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5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5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5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5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5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5">
      <c r="B46" s="175"/>
      <c r="C46" s="175"/>
      <c r="D46" s="175"/>
      <c r="E46" s="175"/>
      <c r="F46" s="175"/>
      <c r="G46" s="175"/>
    </row>
    <row r="47" spans="1:8" x14ac:dyDescent="0.25">
      <c r="B47" s="175"/>
      <c r="C47" s="175"/>
      <c r="D47" s="175"/>
      <c r="E47" s="175"/>
      <c r="F47" s="175"/>
      <c r="G47" s="175"/>
    </row>
    <row r="48" spans="1:8" x14ac:dyDescent="0.25">
      <c r="B48" s="175"/>
      <c r="C48" s="175"/>
      <c r="D48" s="175"/>
      <c r="E48" s="175"/>
      <c r="F48" s="175"/>
      <c r="G48" s="175"/>
    </row>
    <row r="49" spans="2:7" x14ac:dyDescent="0.25">
      <c r="B49" s="175"/>
      <c r="C49" s="175"/>
      <c r="D49" s="175"/>
      <c r="E49" s="175"/>
      <c r="F49" s="175"/>
      <c r="G49" s="175"/>
    </row>
    <row r="50" spans="2:7" x14ac:dyDescent="0.25">
      <c r="B50" s="175"/>
      <c r="C50" s="175"/>
      <c r="D50" s="175"/>
      <c r="E50" s="175"/>
      <c r="F50" s="175"/>
      <c r="G50" s="175"/>
    </row>
    <row r="51" spans="2:7" x14ac:dyDescent="0.25">
      <c r="B51" s="175"/>
      <c r="C51" s="175"/>
      <c r="D51" s="175"/>
      <c r="E51" s="175"/>
      <c r="F51" s="175"/>
      <c r="G51" s="175"/>
    </row>
    <row r="52" spans="2:7" x14ac:dyDescent="0.25">
      <c r="B52" s="175"/>
      <c r="C52" s="175"/>
      <c r="D52" s="175"/>
      <c r="E52" s="175"/>
      <c r="F52" s="175"/>
      <c r="G52" s="175"/>
    </row>
    <row r="53" spans="2:7" x14ac:dyDescent="0.25">
      <c r="B53" s="175"/>
      <c r="C53" s="175"/>
      <c r="D53" s="175"/>
      <c r="E53" s="175"/>
      <c r="F53" s="175"/>
      <c r="G53" s="175"/>
    </row>
    <row r="54" spans="2:7" x14ac:dyDescent="0.25">
      <c r="B54" s="175"/>
      <c r="C54" s="175"/>
      <c r="D54" s="175"/>
      <c r="E54" s="175"/>
      <c r="F54" s="175"/>
      <c r="G54" s="175"/>
    </row>
    <row r="55" spans="2:7" x14ac:dyDescent="0.25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0"/>
  <sheetViews>
    <sheetView workbookViewId="0">
      <selection activeCell="E18" sqref="E16:E18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182" t="s">
        <v>5</v>
      </c>
      <c r="B1" s="183"/>
      <c r="C1" s="69" t="str">
        <f>CONCATENATE(cislostavby," ",nazevstavby)</f>
        <v xml:space="preserve"> Cyklostezka Přáslavice - Doloplazy</v>
      </c>
      <c r="D1" s="70"/>
      <c r="E1" s="71"/>
      <c r="F1" s="70"/>
      <c r="G1" s="72"/>
      <c r="H1" s="73"/>
      <c r="I1" s="74"/>
    </row>
    <row r="2" spans="1:57" ht="13.8" thickBot="1" x14ac:dyDescent="0.3">
      <c r="A2" s="184" t="s">
        <v>1</v>
      </c>
      <c r="B2" s="185"/>
      <c r="C2" s="75" t="str">
        <f>CONCATENATE(cisloobjektu," ",nazevobjektu)</f>
        <v xml:space="preserve"> Cyklostezka </v>
      </c>
      <c r="D2" s="76"/>
      <c r="E2" s="77"/>
      <c r="F2" s="76"/>
      <c r="G2" s="186"/>
      <c r="H2" s="186"/>
      <c r="I2" s="187"/>
    </row>
    <row r="3" spans="1:57" ht="13.8" thickTop="1" x14ac:dyDescent="0.25">
      <c r="F3" s="11"/>
    </row>
    <row r="4" spans="1:57" ht="19.5" customHeight="1" x14ac:dyDescent="0.3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8" thickBot="1" x14ac:dyDescent="0.3"/>
    <row r="6" spans="1:57" s="11" customFormat="1" ht="13.8" thickBot="1" x14ac:dyDescent="0.3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5">
      <c r="A7" s="171" t="str">
        <f>Položky!B7</f>
        <v>1-101</v>
      </c>
      <c r="B7" s="86" t="str">
        <f>Položky!C7</f>
        <v>Zemní práce - So 101 Cyklostezka</v>
      </c>
      <c r="C7" s="87"/>
      <c r="D7" s="88"/>
      <c r="E7" s="172">
        <f>Položky!BA32</f>
        <v>0</v>
      </c>
      <c r="F7" s="173">
        <f>Položky!BB32</f>
        <v>0</v>
      </c>
      <c r="G7" s="173">
        <f>Položky!BC32</f>
        <v>0</v>
      </c>
      <c r="H7" s="173">
        <f>Položky!BD32</f>
        <v>0</v>
      </c>
      <c r="I7" s="174">
        <f>Položky!BE32</f>
        <v>0</v>
      </c>
    </row>
    <row r="8" spans="1:57" s="11" customFormat="1" x14ac:dyDescent="0.25">
      <c r="A8" s="171" t="str">
        <f>Položky!B33</f>
        <v>5-101</v>
      </c>
      <c r="B8" s="86" t="str">
        <f>Položky!C33</f>
        <v>Komunikace - SO 101 Cyklostezka</v>
      </c>
      <c r="C8" s="87"/>
      <c r="D8" s="88"/>
      <c r="E8" s="172">
        <f>Položky!BA44</f>
        <v>0</v>
      </c>
      <c r="F8" s="173">
        <f>Položky!BB44</f>
        <v>0</v>
      </c>
      <c r="G8" s="173">
        <f>Položky!BC44</f>
        <v>0</v>
      </c>
      <c r="H8" s="173">
        <f>Položky!BD44</f>
        <v>0</v>
      </c>
      <c r="I8" s="174">
        <f>Položky!BE44</f>
        <v>0</v>
      </c>
    </row>
    <row r="9" spans="1:57" s="11" customFormat="1" x14ac:dyDescent="0.25">
      <c r="A9" s="171" t="str">
        <f>Položky!B45</f>
        <v>91-101</v>
      </c>
      <c r="B9" s="86" t="str">
        <f>Položky!C45</f>
        <v>Doplňující práce na komunikaci - SO 101 Cyklostezk</v>
      </c>
      <c r="C9" s="87"/>
      <c r="D9" s="88"/>
      <c r="E9" s="172">
        <f>Položky!BA65</f>
        <v>0</v>
      </c>
      <c r="F9" s="173">
        <f>Položky!BB65</f>
        <v>0</v>
      </c>
      <c r="G9" s="173">
        <f>Položky!BC65</f>
        <v>0</v>
      </c>
      <c r="H9" s="173">
        <f>Položky!BD65</f>
        <v>0</v>
      </c>
      <c r="I9" s="174">
        <f>Položky!BE65</f>
        <v>0</v>
      </c>
    </row>
    <row r="10" spans="1:57" s="11" customFormat="1" ht="13.8" thickBot="1" x14ac:dyDescent="0.3">
      <c r="A10" s="171" t="str">
        <f>Položky!B66</f>
        <v>99-101</v>
      </c>
      <c r="B10" s="86" t="str">
        <f>Položky!C66</f>
        <v>Přesun hmot - SO 101 Cyklostezka</v>
      </c>
      <c r="C10" s="87"/>
      <c r="D10" s="88"/>
      <c r="E10" s="172">
        <f>Položky!BA68</f>
        <v>0</v>
      </c>
      <c r="F10" s="173">
        <f>Položky!BB68</f>
        <v>0</v>
      </c>
      <c r="G10" s="173">
        <f>Položky!BC68</f>
        <v>0</v>
      </c>
      <c r="H10" s="173">
        <f>Položky!BD68</f>
        <v>0</v>
      </c>
      <c r="I10" s="174">
        <f>Položky!BE68</f>
        <v>0</v>
      </c>
    </row>
    <row r="11" spans="1:57" s="94" customFormat="1" ht="13.8" thickBot="1" x14ac:dyDescent="0.3">
      <c r="A11" s="89"/>
      <c r="B11" s="81" t="s">
        <v>50</v>
      </c>
      <c r="C11" s="81"/>
      <c r="D11" s="90"/>
      <c r="E11" s="91">
        <f>SUM(E7:E10)</f>
        <v>0</v>
      </c>
      <c r="F11" s="92">
        <f>SUM(F7:F10)</f>
        <v>0</v>
      </c>
      <c r="G11" s="92">
        <f>SUM(G7:G10)</f>
        <v>0</v>
      </c>
      <c r="H11" s="92">
        <f>SUM(H7:H10)</f>
        <v>0</v>
      </c>
      <c r="I11" s="93">
        <f>SUM(I7:I10)</f>
        <v>0</v>
      </c>
    </row>
    <row r="12" spans="1:57" x14ac:dyDescent="0.25">
      <c r="A12" s="87"/>
      <c r="B12" s="87"/>
      <c r="C12" s="87"/>
      <c r="D12" s="87"/>
      <c r="E12" s="87"/>
      <c r="F12" s="87"/>
      <c r="G12" s="87"/>
      <c r="H12" s="87"/>
      <c r="I12" s="87"/>
    </row>
    <row r="13" spans="1:57" ht="19.5" customHeight="1" x14ac:dyDescent="0.3">
      <c r="A13" s="95" t="s">
        <v>51</v>
      </c>
      <c r="B13" s="95"/>
      <c r="C13" s="95"/>
      <c r="D13" s="95"/>
      <c r="E13" s="95"/>
      <c r="F13" s="95"/>
      <c r="G13" s="96"/>
      <c r="H13" s="95"/>
      <c r="I13" s="95"/>
      <c r="BA13" s="30"/>
      <c r="BB13" s="30"/>
      <c r="BC13" s="30"/>
      <c r="BD13" s="30"/>
      <c r="BE13" s="30"/>
    </row>
    <row r="14" spans="1:57" ht="13.8" thickBot="1" x14ac:dyDescent="0.3">
      <c r="A14" s="97"/>
      <c r="B14" s="97"/>
      <c r="C14" s="97"/>
      <c r="D14" s="97"/>
      <c r="E14" s="97"/>
      <c r="F14" s="97"/>
      <c r="G14" s="97"/>
      <c r="H14" s="97"/>
      <c r="I14" s="97"/>
    </row>
    <row r="15" spans="1:57" x14ac:dyDescent="0.25">
      <c r="A15" s="98" t="s">
        <v>52</v>
      </c>
      <c r="B15" s="99"/>
      <c r="C15" s="99"/>
      <c r="D15" s="100"/>
      <c r="E15" s="101" t="s">
        <v>53</v>
      </c>
      <c r="F15" s="102" t="s">
        <v>54</v>
      </c>
      <c r="G15" s="103" t="s">
        <v>55</v>
      </c>
      <c r="H15" s="104"/>
      <c r="I15" s="105" t="s">
        <v>53</v>
      </c>
    </row>
    <row r="16" spans="1:57" x14ac:dyDescent="0.25">
      <c r="A16" s="106" t="s">
        <v>189</v>
      </c>
      <c r="B16" s="107"/>
      <c r="C16" s="107"/>
      <c r="D16" s="108"/>
      <c r="E16" s="109"/>
      <c r="F16" s="110">
        <v>0</v>
      </c>
      <c r="G16" s="111">
        <f>CHOOSE(BA16+1,HSV+PSV,HSV+PSV+Mont,HSV+PSV+Dodavka+Mont,HSV,PSV,Mont,Dodavka,Mont+Dodavka,0)</f>
        <v>0</v>
      </c>
      <c r="H16" s="112"/>
      <c r="I16" s="113">
        <f>E16+F16*G16/100</f>
        <v>0</v>
      </c>
      <c r="BA16">
        <v>0</v>
      </c>
    </row>
    <row r="17" spans="1:53" x14ac:dyDescent="0.25">
      <c r="A17" s="106" t="s">
        <v>190</v>
      </c>
      <c r="B17" s="107"/>
      <c r="C17" s="107"/>
      <c r="D17" s="108"/>
      <c r="E17" s="109"/>
      <c r="F17" s="110">
        <v>0</v>
      </c>
      <c r="G17" s="111">
        <f>CHOOSE(BA17+1,HSV+PSV,HSV+PSV+Mont,HSV+PSV+Dodavka+Mont,HSV,PSV,Mont,Dodavka,Mont+Dodavka,0)</f>
        <v>0</v>
      </c>
      <c r="H17" s="112"/>
      <c r="I17" s="113">
        <f>E17+F17*G17/100</f>
        <v>0</v>
      </c>
      <c r="BA17">
        <v>0</v>
      </c>
    </row>
    <row r="18" spans="1:53" x14ac:dyDescent="0.25">
      <c r="A18" s="106" t="s">
        <v>191</v>
      </c>
      <c r="B18" s="107"/>
      <c r="C18" s="107"/>
      <c r="D18" s="108"/>
      <c r="E18" s="109"/>
      <c r="F18" s="110">
        <v>0</v>
      </c>
      <c r="G18" s="111">
        <f>CHOOSE(BA18+1,HSV+PSV,HSV+PSV+Mont,HSV+PSV+Dodavka+Mont,HSV,PSV,Mont,Dodavka,Mont+Dodavka,0)</f>
        <v>0</v>
      </c>
      <c r="H18" s="112"/>
      <c r="I18" s="113">
        <f>E18+F18*G18/100</f>
        <v>0</v>
      </c>
      <c r="BA18">
        <v>0</v>
      </c>
    </row>
    <row r="19" spans="1:53" ht="13.8" thickBot="1" x14ac:dyDescent="0.3">
      <c r="A19" s="114"/>
      <c r="B19" s="115" t="s">
        <v>56</v>
      </c>
      <c r="C19" s="116"/>
      <c r="D19" s="117"/>
      <c r="E19" s="118"/>
      <c r="F19" s="119"/>
      <c r="G19" s="119"/>
      <c r="H19" s="188">
        <f>SUM(I16:I18)</f>
        <v>0</v>
      </c>
      <c r="I19" s="189"/>
    </row>
    <row r="20" spans="1:53" x14ac:dyDescent="0.25">
      <c r="A20" s="97"/>
      <c r="B20" s="97"/>
      <c r="C20" s="97"/>
      <c r="D20" s="97"/>
      <c r="E20" s="97"/>
      <c r="F20" s="97"/>
      <c r="G20" s="97"/>
      <c r="H20" s="97"/>
      <c r="I20" s="97"/>
    </row>
    <row r="21" spans="1:53" x14ac:dyDescent="0.25">
      <c r="B21" s="94"/>
      <c r="F21" s="120"/>
      <c r="G21" s="121"/>
      <c r="H21" s="121"/>
      <c r="I21" s="122"/>
    </row>
    <row r="22" spans="1:53" x14ac:dyDescent="0.25">
      <c r="F22" s="120"/>
      <c r="G22" s="121"/>
      <c r="H22" s="121"/>
      <c r="I22" s="122"/>
    </row>
    <row r="23" spans="1:53" x14ac:dyDescent="0.25">
      <c r="F23" s="120"/>
      <c r="G23" s="121"/>
      <c r="H23" s="121"/>
      <c r="I23" s="122"/>
    </row>
    <row r="24" spans="1:53" x14ac:dyDescent="0.25">
      <c r="F24" s="120"/>
      <c r="G24" s="121"/>
      <c r="H24" s="121"/>
      <c r="I24" s="122"/>
    </row>
    <row r="25" spans="1:53" x14ac:dyDescent="0.25">
      <c r="F25" s="120"/>
      <c r="G25" s="121"/>
      <c r="H25" s="121"/>
      <c r="I25" s="122"/>
    </row>
    <row r="26" spans="1:53" x14ac:dyDescent="0.25">
      <c r="F26" s="120"/>
      <c r="G26" s="121"/>
      <c r="H26" s="121"/>
      <c r="I26" s="122"/>
    </row>
    <row r="27" spans="1:53" x14ac:dyDescent="0.25">
      <c r="F27" s="120"/>
      <c r="G27" s="121"/>
      <c r="H27" s="121"/>
      <c r="I27" s="122"/>
    </row>
    <row r="28" spans="1:53" x14ac:dyDescent="0.25">
      <c r="F28" s="120"/>
      <c r="G28" s="121"/>
      <c r="H28" s="121"/>
      <c r="I28" s="122"/>
    </row>
    <row r="29" spans="1:53" x14ac:dyDescent="0.25">
      <c r="F29" s="120"/>
      <c r="G29" s="121"/>
      <c r="H29" s="121"/>
      <c r="I29" s="122"/>
    </row>
    <row r="30" spans="1:53" x14ac:dyDescent="0.25">
      <c r="F30" s="120"/>
      <c r="G30" s="121"/>
      <c r="H30" s="121"/>
      <c r="I30" s="122"/>
    </row>
    <row r="31" spans="1:53" x14ac:dyDescent="0.25">
      <c r="F31" s="120"/>
      <c r="G31" s="121"/>
      <c r="H31" s="121"/>
      <c r="I31" s="122"/>
    </row>
    <row r="32" spans="1:53" x14ac:dyDescent="0.25">
      <c r="F32" s="120"/>
      <c r="G32" s="121"/>
      <c r="H32" s="121"/>
      <c r="I32" s="122"/>
    </row>
    <row r="33" spans="6:9" x14ac:dyDescent="0.25">
      <c r="F33" s="120"/>
      <c r="G33" s="121"/>
      <c r="H33" s="121"/>
      <c r="I33" s="122"/>
    </row>
    <row r="34" spans="6:9" x14ac:dyDescent="0.25">
      <c r="F34" s="120"/>
      <c r="G34" s="121"/>
      <c r="H34" s="121"/>
      <c r="I34" s="122"/>
    </row>
    <row r="35" spans="6:9" x14ac:dyDescent="0.25">
      <c r="F35" s="120"/>
      <c r="G35" s="121"/>
      <c r="H35" s="121"/>
      <c r="I35" s="122"/>
    </row>
    <row r="36" spans="6:9" x14ac:dyDescent="0.25">
      <c r="F36" s="120"/>
      <c r="G36" s="121"/>
      <c r="H36" s="121"/>
      <c r="I36" s="122"/>
    </row>
    <row r="37" spans="6:9" x14ac:dyDescent="0.25">
      <c r="F37" s="120"/>
      <c r="G37" s="121"/>
      <c r="H37" s="121"/>
      <c r="I37" s="122"/>
    </row>
    <row r="38" spans="6:9" x14ac:dyDescent="0.25">
      <c r="F38" s="120"/>
      <c r="G38" s="121"/>
      <c r="H38" s="121"/>
      <c r="I38" s="122"/>
    </row>
    <row r="39" spans="6:9" x14ac:dyDescent="0.25">
      <c r="F39" s="120"/>
      <c r="G39" s="121"/>
      <c r="H39" s="121"/>
      <c r="I39" s="122"/>
    </row>
    <row r="40" spans="6:9" x14ac:dyDescent="0.25">
      <c r="F40" s="120"/>
      <c r="G40" s="121"/>
      <c r="H40" s="121"/>
      <c r="I40" s="122"/>
    </row>
    <row r="41" spans="6:9" x14ac:dyDescent="0.25">
      <c r="F41" s="120"/>
      <c r="G41" s="121"/>
      <c r="H41" s="121"/>
      <c r="I41" s="122"/>
    </row>
    <row r="42" spans="6:9" x14ac:dyDescent="0.25">
      <c r="F42" s="120"/>
      <c r="G42" s="121"/>
      <c r="H42" s="121"/>
      <c r="I42" s="122"/>
    </row>
    <row r="43" spans="6:9" x14ac:dyDescent="0.25">
      <c r="F43" s="120"/>
      <c r="G43" s="121"/>
      <c r="H43" s="121"/>
      <c r="I43" s="122"/>
    </row>
    <row r="44" spans="6:9" x14ac:dyDescent="0.25">
      <c r="F44" s="120"/>
      <c r="G44" s="121"/>
      <c r="H44" s="121"/>
      <c r="I44" s="122"/>
    </row>
    <row r="45" spans="6:9" x14ac:dyDescent="0.25">
      <c r="F45" s="120"/>
      <c r="G45" s="121"/>
      <c r="H45" s="121"/>
      <c r="I45" s="122"/>
    </row>
    <row r="46" spans="6:9" x14ac:dyDescent="0.25">
      <c r="F46" s="120"/>
      <c r="G46" s="121"/>
      <c r="H46" s="121"/>
      <c r="I46" s="122"/>
    </row>
    <row r="47" spans="6:9" x14ac:dyDescent="0.25">
      <c r="F47" s="120"/>
      <c r="G47" s="121"/>
      <c r="H47" s="121"/>
      <c r="I47" s="122"/>
    </row>
    <row r="48" spans="6:9" x14ac:dyDescent="0.25">
      <c r="F48" s="120"/>
      <c r="G48" s="121"/>
      <c r="H48" s="121"/>
      <c r="I48" s="122"/>
    </row>
    <row r="49" spans="6:9" x14ac:dyDescent="0.25">
      <c r="F49" s="120"/>
      <c r="G49" s="121"/>
      <c r="H49" s="121"/>
      <c r="I49" s="122"/>
    </row>
    <row r="50" spans="6:9" x14ac:dyDescent="0.25">
      <c r="F50" s="120"/>
      <c r="G50" s="121"/>
      <c r="H50" s="121"/>
      <c r="I50" s="122"/>
    </row>
    <row r="51" spans="6:9" x14ac:dyDescent="0.25">
      <c r="F51" s="120"/>
      <c r="G51" s="121"/>
      <c r="H51" s="121"/>
      <c r="I51" s="122"/>
    </row>
    <row r="52" spans="6:9" x14ac:dyDescent="0.25">
      <c r="F52" s="120"/>
      <c r="G52" s="121"/>
      <c r="H52" s="121"/>
      <c r="I52" s="122"/>
    </row>
    <row r="53" spans="6:9" x14ac:dyDescent="0.25">
      <c r="F53" s="120"/>
      <c r="G53" s="121"/>
      <c r="H53" s="121"/>
      <c r="I53" s="122"/>
    </row>
    <row r="54" spans="6:9" x14ac:dyDescent="0.25">
      <c r="F54" s="120"/>
      <c r="G54" s="121"/>
      <c r="H54" s="121"/>
      <c r="I54" s="122"/>
    </row>
    <row r="55" spans="6:9" x14ac:dyDescent="0.25">
      <c r="F55" s="120"/>
      <c r="G55" s="121"/>
      <c r="H55" s="121"/>
      <c r="I55" s="122"/>
    </row>
    <row r="56" spans="6:9" x14ac:dyDescent="0.25">
      <c r="F56" s="120"/>
      <c r="G56" s="121"/>
      <c r="H56" s="121"/>
      <c r="I56" s="122"/>
    </row>
    <row r="57" spans="6:9" x14ac:dyDescent="0.25">
      <c r="F57" s="120"/>
      <c r="G57" s="121"/>
      <c r="H57" s="121"/>
      <c r="I57" s="122"/>
    </row>
    <row r="58" spans="6:9" x14ac:dyDescent="0.25">
      <c r="F58" s="120"/>
      <c r="G58" s="121"/>
      <c r="H58" s="121"/>
      <c r="I58" s="122"/>
    </row>
    <row r="59" spans="6:9" x14ac:dyDescent="0.25">
      <c r="F59" s="120"/>
      <c r="G59" s="121"/>
      <c r="H59" s="121"/>
      <c r="I59" s="122"/>
    </row>
    <row r="60" spans="6:9" x14ac:dyDescent="0.25">
      <c r="F60" s="120"/>
      <c r="G60" s="121"/>
      <c r="H60" s="121"/>
      <c r="I60" s="122"/>
    </row>
    <row r="61" spans="6:9" x14ac:dyDescent="0.25">
      <c r="F61" s="120"/>
      <c r="G61" s="121"/>
      <c r="H61" s="121"/>
      <c r="I61" s="122"/>
    </row>
    <row r="62" spans="6:9" x14ac:dyDescent="0.25">
      <c r="F62" s="120"/>
      <c r="G62" s="121"/>
      <c r="H62" s="121"/>
      <c r="I62" s="122"/>
    </row>
    <row r="63" spans="6:9" x14ac:dyDescent="0.25">
      <c r="F63" s="120"/>
      <c r="G63" s="121"/>
      <c r="H63" s="121"/>
      <c r="I63" s="122"/>
    </row>
    <row r="64" spans="6:9" x14ac:dyDescent="0.25">
      <c r="F64" s="120"/>
      <c r="G64" s="121"/>
      <c r="H64" s="121"/>
      <c r="I64" s="122"/>
    </row>
    <row r="65" spans="6:9" x14ac:dyDescent="0.25">
      <c r="F65" s="120"/>
      <c r="G65" s="121"/>
      <c r="H65" s="121"/>
      <c r="I65" s="122"/>
    </row>
    <row r="66" spans="6:9" x14ac:dyDescent="0.25">
      <c r="F66" s="120"/>
      <c r="G66" s="121"/>
      <c r="H66" s="121"/>
      <c r="I66" s="122"/>
    </row>
    <row r="67" spans="6:9" x14ac:dyDescent="0.25">
      <c r="F67" s="120"/>
      <c r="G67" s="121"/>
      <c r="H67" s="121"/>
      <c r="I67" s="122"/>
    </row>
    <row r="68" spans="6:9" x14ac:dyDescent="0.25">
      <c r="F68" s="120"/>
      <c r="G68" s="121"/>
      <c r="H68" s="121"/>
      <c r="I68" s="122"/>
    </row>
    <row r="69" spans="6:9" x14ac:dyDescent="0.25">
      <c r="F69" s="120"/>
      <c r="G69" s="121"/>
      <c r="H69" s="121"/>
      <c r="I69" s="122"/>
    </row>
    <row r="70" spans="6:9" x14ac:dyDescent="0.25">
      <c r="F70" s="120"/>
      <c r="G70" s="121"/>
      <c r="H70" s="121"/>
      <c r="I70" s="122"/>
    </row>
  </sheetData>
  <mergeCells count="4">
    <mergeCell ref="A1:B1"/>
    <mergeCell ref="A2:B2"/>
    <mergeCell ref="G2:I2"/>
    <mergeCell ref="H19:I19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1"/>
  <sheetViews>
    <sheetView showGridLines="0" showZeros="0" zoomScaleNormal="100" workbookViewId="0">
      <selection activeCell="F9" sqref="F9"/>
    </sheetView>
  </sheetViews>
  <sheetFormatPr defaultColWidth="9.109375" defaultRowHeight="13.2" x14ac:dyDescent="0.25"/>
  <cols>
    <col min="1" max="1" width="3.88671875" style="123" customWidth="1"/>
    <col min="2" max="2" width="12" style="123" customWidth="1"/>
    <col min="3" max="3" width="40.44140625" style="123" customWidth="1"/>
    <col min="4" max="4" width="5.5546875" style="123" customWidth="1"/>
    <col min="5" max="5" width="8.5546875" style="165" customWidth="1"/>
    <col min="6" max="6" width="9.88671875" style="123" customWidth="1"/>
    <col min="7" max="7" width="13.88671875" style="123" customWidth="1"/>
    <col min="8" max="16384" width="9.109375" style="123"/>
  </cols>
  <sheetData>
    <row r="1" spans="1:104" ht="15.6" x14ac:dyDescent="0.3">
      <c r="A1" s="190" t="s">
        <v>57</v>
      </c>
      <c r="B1" s="190"/>
      <c r="C1" s="190"/>
      <c r="D1" s="190"/>
      <c r="E1" s="190"/>
      <c r="F1" s="190"/>
      <c r="G1" s="190"/>
    </row>
    <row r="2" spans="1:104" ht="13.8" thickBot="1" x14ac:dyDescent="0.3">
      <c r="A2" s="124"/>
      <c r="B2" s="125"/>
      <c r="C2" s="126"/>
      <c r="D2" s="126"/>
      <c r="E2" s="127"/>
      <c r="F2" s="126"/>
      <c r="G2" s="126"/>
    </row>
    <row r="3" spans="1:104" ht="13.8" thickTop="1" x14ac:dyDescent="0.25">
      <c r="A3" s="191" t="s">
        <v>5</v>
      </c>
      <c r="B3" s="192"/>
      <c r="C3" s="128" t="str">
        <f>CONCATENATE(cislostavby," ",nazevstavby)</f>
        <v xml:space="preserve"> Cyklostezka Přáslavice - Doloplazy</v>
      </c>
      <c r="D3" s="129"/>
      <c r="E3" s="130"/>
      <c r="F3" s="131">
        <f>Rekapitulace!H1</f>
        <v>0</v>
      </c>
      <c r="G3" s="132"/>
    </row>
    <row r="4" spans="1:104" ht="13.8" thickBot="1" x14ac:dyDescent="0.3">
      <c r="A4" s="193" t="s">
        <v>1</v>
      </c>
      <c r="B4" s="194"/>
      <c r="C4" s="133" t="str">
        <f>CONCATENATE(cisloobjektu," ",nazevobjektu)</f>
        <v xml:space="preserve"> Cyklostezka </v>
      </c>
      <c r="D4" s="134"/>
      <c r="E4" s="195"/>
      <c r="F4" s="195"/>
      <c r="G4" s="196"/>
    </row>
    <row r="5" spans="1:104" ht="13.8" thickTop="1" x14ac:dyDescent="0.25">
      <c r="A5" s="135"/>
      <c r="B5" s="136"/>
      <c r="C5" s="136"/>
      <c r="D5" s="124"/>
      <c r="E5" s="137"/>
      <c r="F5" s="124"/>
      <c r="G5" s="138"/>
    </row>
    <row r="6" spans="1:104" x14ac:dyDescent="0.25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5">
      <c r="A7" s="143" t="s">
        <v>65</v>
      </c>
      <c r="B7" s="144" t="s">
        <v>67</v>
      </c>
      <c r="C7" s="145" t="s">
        <v>68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5">
      <c r="A8" s="151">
        <v>1</v>
      </c>
      <c r="B8" s="152" t="s">
        <v>69</v>
      </c>
      <c r="C8" s="153" t="s">
        <v>70</v>
      </c>
      <c r="D8" s="154" t="s">
        <v>71</v>
      </c>
      <c r="E8" s="155">
        <v>5188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 x14ac:dyDescent="0.25">
      <c r="A9" s="151">
        <v>2</v>
      </c>
      <c r="B9" s="152" t="s">
        <v>72</v>
      </c>
      <c r="C9" s="153" t="s">
        <v>73</v>
      </c>
      <c r="D9" s="154" t="s">
        <v>71</v>
      </c>
      <c r="E9" s="155">
        <v>1556.4</v>
      </c>
      <c r="F9" s="155"/>
      <c r="G9" s="156">
        <f>E9*F9</f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0</v>
      </c>
    </row>
    <row r="10" spans="1:104" x14ac:dyDescent="0.25">
      <c r="A10" s="151">
        <v>3</v>
      </c>
      <c r="B10" s="152" t="s">
        <v>74</v>
      </c>
      <c r="C10" s="153" t="s">
        <v>75</v>
      </c>
      <c r="D10" s="154" t="s">
        <v>71</v>
      </c>
      <c r="E10" s="155">
        <v>5188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</v>
      </c>
    </row>
    <row r="11" spans="1:104" x14ac:dyDescent="0.25">
      <c r="A11" s="151">
        <v>4</v>
      </c>
      <c r="B11" s="152" t="s">
        <v>76</v>
      </c>
      <c r="C11" s="153" t="s">
        <v>77</v>
      </c>
      <c r="D11" s="154" t="s">
        <v>78</v>
      </c>
      <c r="E11" s="155">
        <v>2250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0</v>
      </c>
    </row>
    <row r="12" spans="1:104" x14ac:dyDescent="0.25">
      <c r="A12" s="151">
        <v>5</v>
      </c>
      <c r="B12" s="152" t="s">
        <v>79</v>
      </c>
      <c r="C12" s="153" t="s">
        <v>80</v>
      </c>
      <c r="D12" s="154" t="s">
        <v>71</v>
      </c>
      <c r="E12" s="155">
        <v>472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0</v>
      </c>
    </row>
    <row r="13" spans="1:104" x14ac:dyDescent="0.25">
      <c r="A13" s="151">
        <v>6</v>
      </c>
      <c r="B13" s="152" t="s">
        <v>81</v>
      </c>
      <c r="C13" s="153" t="s">
        <v>82</v>
      </c>
      <c r="D13" s="154" t="s">
        <v>71</v>
      </c>
      <c r="E13" s="155">
        <v>4230</v>
      </c>
      <c r="F13" s="155">
        <v>0</v>
      </c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0</v>
      </c>
    </row>
    <row r="14" spans="1:104" x14ac:dyDescent="0.25">
      <c r="A14" s="151">
        <v>7</v>
      </c>
      <c r="B14" s="152" t="s">
        <v>83</v>
      </c>
      <c r="C14" s="153" t="s">
        <v>84</v>
      </c>
      <c r="D14" s="154" t="s">
        <v>71</v>
      </c>
      <c r="E14" s="155">
        <v>4230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0</v>
      </c>
    </row>
    <row r="15" spans="1:104" x14ac:dyDescent="0.25">
      <c r="A15" s="151">
        <v>8</v>
      </c>
      <c r="B15" s="152" t="s">
        <v>85</v>
      </c>
      <c r="C15" s="153" t="s">
        <v>86</v>
      </c>
      <c r="D15" s="154" t="s">
        <v>71</v>
      </c>
      <c r="E15" s="155">
        <v>4230</v>
      </c>
      <c r="F15" s="155">
        <v>0</v>
      </c>
      <c r="G15" s="156">
        <f>E15*F15</f>
        <v>0</v>
      </c>
      <c r="O15" s="150">
        <v>2</v>
      </c>
      <c r="AA15" s="123">
        <v>12</v>
      </c>
      <c r="AB15" s="123">
        <v>0</v>
      </c>
      <c r="AC15" s="123">
        <v>8</v>
      </c>
      <c r="AZ15" s="123">
        <v>1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0</v>
      </c>
    </row>
    <row r="16" spans="1:104" x14ac:dyDescent="0.25">
      <c r="A16" s="151">
        <v>9</v>
      </c>
      <c r="B16" s="152" t="s">
        <v>87</v>
      </c>
      <c r="C16" s="153" t="s">
        <v>88</v>
      </c>
      <c r="D16" s="154" t="s">
        <v>78</v>
      </c>
      <c r="E16" s="155">
        <v>7565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9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 x14ac:dyDescent="0.25">
      <c r="A17" s="151">
        <v>10</v>
      </c>
      <c r="B17" s="152" t="s">
        <v>89</v>
      </c>
      <c r="C17" s="153" t="s">
        <v>90</v>
      </c>
      <c r="D17" s="154" t="s">
        <v>78</v>
      </c>
      <c r="E17" s="155">
        <v>4255</v>
      </c>
      <c r="F17" s="155">
        <v>0</v>
      </c>
      <c r="G17" s="156">
        <f>E17*F17</f>
        <v>0</v>
      </c>
      <c r="O17" s="150">
        <v>2</v>
      </c>
      <c r="AA17" s="123">
        <v>12</v>
      </c>
      <c r="AB17" s="123">
        <v>0</v>
      </c>
      <c r="AC17" s="123">
        <v>10</v>
      </c>
      <c r="AZ17" s="123">
        <v>1</v>
      </c>
      <c r="BA17" s="123">
        <f>IF(AZ17=1,G17,0)</f>
        <v>0</v>
      </c>
      <c r="BB17" s="123">
        <f>IF(AZ17=2,G17,0)</f>
        <v>0</v>
      </c>
      <c r="BC17" s="123">
        <f>IF(AZ17=3,G17,0)</f>
        <v>0</v>
      </c>
      <c r="BD17" s="123">
        <f>IF(AZ17=4,G17,0)</f>
        <v>0</v>
      </c>
      <c r="BE17" s="123">
        <f>IF(AZ17=5,G17,0)</f>
        <v>0</v>
      </c>
      <c r="CZ17" s="123">
        <v>0</v>
      </c>
    </row>
    <row r="18" spans="1:104" x14ac:dyDescent="0.25">
      <c r="A18" s="151">
        <v>11</v>
      </c>
      <c r="B18" s="152" t="s">
        <v>91</v>
      </c>
      <c r="C18" s="153" t="s">
        <v>92</v>
      </c>
      <c r="D18" s="154" t="s">
        <v>71</v>
      </c>
      <c r="E18" s="155">
        <v>958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11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</v>
      </c>
    </row>
    <row r="19" spans="1:104" x14ac:dyDescent="0.25">
      <c r="A19" s="151">
        <v>12</v>
      </c>
      <c r="B19" s="152" t="s">
        <v>93</v>
      </c>
      <c r="C19" s="153" t="s">
        <v>94</v>
      </c>
      <c r="D19" s="154" t="s">
        <v>78</v>
      </c>
      <c r="E19" s="155">
        <v>1800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12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0</v>
      </c>
    </row>
    <row r="20" spans="1:104" x14ac:dyDescent="0.25">
      <c r="A20" s="151">
        <v>13</v>
      </c>
      <c r="B20" s="152" t="s">
        <v>95</v>
      </c>
      <c r="C20" s="153" t="s">
        <v>96</v>
      </c>
      <c r="D20" s="154" t="s">
        <v>78</v>
      </c>
      <c r="E20" s="155">
        <v>1800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13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5.0000000000000002E-5</v>
      </c>
    </row>
    <row r="21" spans="1:104" x14ac:dyDescent="0.25">
      <c r="A21" s="151">
        <v>14</v>
      </c>
      <c r="B21" s="152" t="s">
        <v>97</v>
      </c>
      <c r="C21" s="153" t="s">
        <v>98</v>
      </c>
      <c r="D21" s="154" t="s">
        <v>99</v>
      </c>
      <c r="E21" s="155">
        <v>20</v>
      </c>
      <c r="F21" s="155">
        <v>0</v>
      </c>
      <c r="G21" s="156">
        <f>E21*F21</f>
        <v>0</v>
      </c>
      <c r="O21" s="150">
        <v>2</v>
      </c>
      <c r="AA21" s="123">
        <v>12</v>
      </c>
      <c r="AB21" s="123">
        <v>0</v>
      </c>
      <c r="AC21" s="123">
        <v>14</v>
      </c>
      <c r="AZ21" s="123">
        <v>1</v>
      </c>
      <c r="BA21" s="123">
        <f>IF(AZ21=1,G21,0)</f>
        <v>0</v>
      </c>
      <c r="BB21" s="123">
        <f>IF(AZ21=2,G21,0)</f>
        <v>0</v>
      </c>
      <c r="BC21" s="123">
        <f>IF(AZ21=3,G21,0)</f>
        <v>0</v>
      </c>
      <c r="BD21" s="123">
        <f>IF(AZ21=4,G21,0)</f>
        <v>0</v>
      </c>
      <c r="BE21" s="123">
        <f>IF(AZ21=5,G21,0)</f>
        <v>0</v>
      </c>
      <c r="CZ21" s="123">
        <v>0</v>
      </c>
    </row>
    <row r="22" spans="1:104" x14ac:dyDescent="0.25">
      <c r="A22" s="151">
        <v>15</v>
      </c>
      <c r="B22" s="152" t="s">
        <v>100</v>
      </c>
      <c r="C22" s="153" t="s">
        <v>101</v>
      </c>
      <c r="D22" s="154" t="s">
        <v>99</v>
      </c>
      <c r="E22" s="155">
        <v>20</v>
      </c>
      <c r="F22" s="155">
        <v>0</v>
      </c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15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5.0000000000000002E-5</v>
      </c>
    </row>
    <row r="23" spans="1:104" ht="21" x14ac:dyDescent="0.25">
      <c r="A23" s="151">
        <v>16</v>
      </c>
      <c r="B23" s="152" t="s">
        <v>102</v>
      </c>
      <c r="C23" s="153" t="s">
        <v>103</v>
      </c>
      <c r="D23" s="154" t="s">
        <v>71</v>
      </c>
      <c r="E23" s="155">
        <v>3.6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16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0</v>
      </c>
    </row>
    <row r="24" spans="1:104" x14ac:dyDescent="0.25">
      <c r="A24" s="151">
        <v>17</v>
      </c>
      <c r="B24" s="152" t="s">
        <v>104</v>
      </c>
      <c r="C24" s="153" t="s">
        <v>105</v>
      </c>
      <c r="D24" s="154" t="s">
        <v>71</v>
      </c>
      <c r="E24" s="155">
        <v>77.489999999999995</v>
      </c>
      <c r="F24" s="155">
        <v>0</v>
      </c>
      <c r="G24" s="156">
        <f>E24*F24</f>
        <v>0</v>
      </c>
      <c r="O24" s="150">
        <v>2</v>
      </c>
      <c r="AA24" s="123">
        <v>12</v>
      </c>
      <c r="AB24" s="123">
        <v>0</v>
      </c>
      <c r="AC24" s="123">
        <v>17</v>
      </c>
      <c r="AZ24" s="123">
        <v>1</v>
      </c>
      <c r="BA24" s="123">
        <f>IF(AZ24=1,G24,0)</f>
        <v>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0</v>
      </c>
    </row>
    <row r="25" spans="1:104" x14ac:dyDescent="0.25">
      <c r="A25" s="151">
        <v>18</v>
      </c>
      <c r="B25" s="152" t="s">
        <v>106</v>
      </c>
      <c r="C25" s="153" t="s">
        <v>107</v>
      </c>
      <c r="D25" s="154" t="s">
        <v>78</v>
      </c>
      <c r="E25" s="155">
        <v>236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18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5">
      <c r="A26" s="151">
        <v>19</v>
      </c>
      <c r="B26" s="152" t="s">
        <v>108</v>
      </c>
      <c r="C26" s="153" t="s">
        <v>109</v>
      </c>
      <c r="D26" s="154" t="s">
        <v>71</v>
      </c>
      <c r="E26" s="155">
        <v>51.66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19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 ht="21" x14ac:dyDescent="0.25">
      <c r="A27" s="151">
        <v>20</v>
      </c>
      <c r="B27" s="152" t="s">
        <v>110</v>
      </c>
      <c r="C27" s="153" t="s">
        <v>111</v>
      </c>
      <c r="D27" s="154" t="s">
        <v>71</v>
      </c>
      <c r="E27" s="155">
        <v>25.83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20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1.7</v>
      </c>
    </row>
    <row r="28" spans="1:104" ht="21" x14ac:dyDescent="0.25">
      <c r="A28" s="151">
        <v>21</v>
      </c>
      <c r="B28" s="152" t="s">
        <v>112</v>
      </c>
      <c r="C28" s="153" t="s">
        <v>113</v>
      </c>
      <c r="D28" s="154" t="s">
        <v>78</v>
      </c>
      <c r="E28" s="155">
        <v>733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21</v>
      </c>
      <c r="AZ28" s="123">
        <v>1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0</v>
      </c>
    </row>
    <row r="29" spans="1:104" x14ac:dyDescent="0.25">
      <c r="A29" s="151">
        <v>22</v>
      </c>
      <c r="B29" s="152" t="s">
        <v>114</v>
      </c>
      <c r="C29" s="153" t="s">
        <v>115</v>
      </c>
      <c r="D29" s="154" t="s">
        <v>78</v>
      </c>
      <c r="E29" s="155">
        <v>35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22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 x14ac:dyDescent="0.25">
      <c r="A30" s="151">
        <v>23</v>
      </c>
      <c r="B30" s="152" t="s">
        <v>116</v>
      </c>
      <c r="C30" s="153" t="s">
        <v>117</v>
      </c>
      <c r="D30" s="154" t="s">
        <v>118</v>
      </c>
      <c r="E30" s="155">
        <v>207.4</v>
      </c>
      <c r="F30" s="155">
        <v>0</v>
      </c>
      <c r="G30" s="156">
        <f>E30*F30</f>
        <v>0</v>
      </c>
      <c r="O30" s="150">
        <v>2</v>
      </c>
      <c r="AA30" s="123">
        <v>12</v>
      </c>
      <c r="AB30" s="123">
        <v>0</v>
      </c>
      <c r="AC30" s="123">
        <v>23</v>
      </c>
      <c r="AZ30" s="123">
        <v>1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0</v>
      </c>
    </row>
    <row r="31" spans="1:104" x14ac:dyDescent="0.25">
      <c r="A31" s="151">
        <v>24</v>
      </c>
      <c r="B31" s="152" t="s">
        <v>119</v>
      </c>
      <c r="C31" s="153" t="s">
        <v>120</v>
      </c>
      <c r="D31" s="154" t="s">
        <v>118</v>
      </c>
      <c r="E31" s="155">
        <v>207.4</v>
      </c>
      <c r="F31" s="155">
        <v>0</v>
      </c>
      <c r="G31" s="156">
        <f>E31*F31</f>
        <v>0</v>
      </c>
      <c r="O31" s="150">
        <v>2</v>
      </c>
      <c r="AA31" s="123">
        <v>12</v>
      </c>
      <c r="AB31" s="123">
        <v>0</v>
      </c>
      <c r="AC31" s="123">
        <v>24</v>
      </c>
      <c r="AZ31" s="123">
        <v>1</v>
      </c>
      <c r="BA31" s="123">
        <f>IF(AZ31=1,G31,0)</f>
        <v>0</v>
      </c>
      <c r="BB31" s="123">
        <f>IF(AZ31=2,G31,0)</f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0</v>
      </c>
    </row>
    <row r="32" spans="1:104" x14ac:dyDescent="0.25">
      <c r="A32" s="157"/>
      <c r="B32" s="158" t="s">
        <v>66</v>
      </c>
      <c r="C32" s="159" t="str">
        <f>CONCATENATE(B7," ",C7)</f>
        <v>1-101 Zemní práce - So 101 Cyklostezka</v>
      </c>
      <c r="D32" s="157"/>
      <c r="E32" s="160"/>
      <c r="F32" s="160"/>
      <c r="G32" s="161">
        <f>SUM(G7:G31)</f>
        <v>0</v>
      </c>
      <c r="O32" s="150">
        <v>4</v>
      </c>
      <c r="BA32" s="162">
        <f>SUM(BA7:BA31)</f>
        <v>0</v>
      </c>
      <c r="BB32" s="162">
        <f>SUM(BB7:BB31)</f>
        <v>0</v>
      </c>
      <c r="BC32" s="162">
        <f>SUM(BC7:BC31)</f>
        <v>0</v>
      </c>
      <c r="BD32" s="162">
        <f>SUM(BD7:BD31)</f>
        <v>0</v>
      </c>
      <c r="BE32" s="162">
        <f>SUM(BE7:BE31)</f>
        <v>0</v>
      </c>
    </row>
    <row r="33" spans="1:104" x14ac:dyDescent="0.25">
      <c r="A33" s="143" t="s">
        <v>65</v>
      </c>
      <c r="B33" s="144" t="s">
        <v>121</v>
      </c>
      <c r="C33" s="145" t="s">
        <v>122</v>
      </c>
      <c r="D33" s="146"/>
      <c r="E33" s="147"/>
      <c r="F33" s="147"/>
      <c r="G33" s="148"/>
      <c r="H33" s="149"/>
      <c r="I33" s="149"/>
      <c r="O33" s="150">
        <v>1</v>
      </c>
    </row>
    <row r="34" spans="1:104" x14ac:dyDescent="0.25">
      <c r="A34" s="151">
        <v>25</v>
      </c>
      <c r="B34" s="152" t="s">
        <v>123</v>
      </c>
      <c r="C34" s="153" t="s">
        <v>124</v>
      </c>
      <c r="D34" s="154" t="s">
        <v>78</v>
      </c>
      <c r="E34" s="155">
        <v>5864.75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25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0.10141</v>
      </c>
    </row>
    <row r="35" spans="1:104" x14ac:dyDescent="0.25">
      <c r="A35" s="151">
        <v>26</v>
      </c>
      <c r="B35" s="152" t="s">
        <v>125</v>
      </c>
      <c r="C35" s="153" t="s">
        <v>126</v>
      </c>
      <c r="D35" s="154" t="s">
        <v>78</v>
      </c>
      <c r="E35" s="155">
        <v>5998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26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6.0999999999999997E-4</v>
      </c>
    </row>
    <row r="36" spans="1:104" x14ac:dyDescent="0.25">
      <c r="A36" s="151">
        <v>27</v>
      </c>
      <c r="B36" s="152" t="s">
        <v>127</v>
      </c>
      <c r="C36" s="153" t="s">
        <v>128</v>
      </c>
      <c r="D36" s="154" t="s">
        <v>78</v>
      </c>
      <c r="E36" s="155">
        <v>6001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27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0.13188</v>
      </c>
    </row>
    <row r="37" spans="1:104" x14ac:dyDescent="0.25">
      <c r="A37" s="151">
        <v>28</v>
      </c>
      <c r="B37" s="152" t="s">
        <v>129</v>
      </c>
      <c r="C37" s="153" t="s">
        <v>130</v>
      </c>
      <c r="D37" s="154" t="s">
        <v>78</v>
      </c>
      <c r="E37" s="155">
        <v>6125</v>
      </c>
      <c r="F37" s="155">
        <v>0</v>
      </c>
      <c r="G37" s="156">
        <f>E37*F37</f>
        <v>0</v>
      </c>
      <c r="O37" s="150">
        <v>2</v>
      </c>
      <c r="AA37" s="123">
        <v>12</v>
      </c>
      <c r="AB37" s="123">
        <v>0</v>
      </c>
      <c r="AC37" s="123">
        <v>28</v>
      </c>
      <c r="AZ37" s="123">
        <v>1</v>
      </c>
      <c r="BA37" s="123">
        <f>IF(AZ37=1,G37,0)</f>
        <v>0</v>
      </c>
      <c r="BB37" s="123">
        <f>IF(AZ37=2,G37,0)</f>
        <v>0</v>
      </c>
      <c r="BC37" s="123">
        <f>IF(AZ37=3,G37,0)</f>
        <v>0</v>
      </c>
      <c r="BD37" s="123">
        <f>IF(AZ37=4,G37,0)</f>
        <v>0</v>
      </c>
      <c r="BE37" s="123">
        <f>IF(AZ37=5,G37,0)</f>
        <v>0</v>
      </c>
      <c r="CZ37" s="123">
        <v>6.0099999999999997E-3</v>
      </c>
    </row>
    <row r="38" spans="1:104" x14ac:dyDescent="0.25">
      <c r="A38" s="151">
        <v>29</v>
      </c>
      <c r="B38" s="152" t="s">
        <v>131</v>
      </c>
      <c r="C38" s="153" t="s">
        <v>132</v>
      </c>
      <c r="D38" s="154" t="s">
        <v>78</v>
      </c>
      <c r="E38" s="155">
        <v>6316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29</v>
      </c>
      <c r="AZ38" s="123">
        <v>1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0.38313999999999998</v>
      </c>
    </row>
    <row r="39" spans="1:104" x14ac:dyDescent="0.25">
      <c r="A39" s="151">
        <v>30</v>
      </c>
      <c r="B39" s="152" t="s">
        <v>133</v>
      </c>
      <c r="C39" s="153" t="s">
        <v>134</v>
      </c>
      <c r="D39" s="154" t="s">
        <v>78</v>
      </c>
      <c r="E39" s="155">
        <v>7198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30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0.83099999999999996</v>
      </c>
    </row>
    <row r="40" spans="1:104" x14ac:dyDescent="0.25">
      <c r="A40" s="151">
        <v>31</v>
      </c>
      <c r="B40" s="152" t="s">
        <v>135</v>
      </c>
      <c r="C40" s="153" t="s">
        <v>136</v>
      </c>
      <c r="D40" s="154" t="s">
        <v>78</v>
      </c>
      <c r="E40" s="155">
        <v>7765</v>
      </c>
      <c r="F40" s="155">
        <v>0</v>
      </c>
      <c r="G40" s="156">
        <f>E40*F40</f>
        <v>0</v>
      </c>
      <c r="O40" s="150">
        <v>2</v>
      </c>
      <c r="AA40" s="123">
        <v>12</v>
      </c>
      <c r="AB40" s="123">
        <v>0</v>
      </c>
      <c r="AC40" s="123">
        <v>31</v>
      </c>
      <c r="AZ40" s="123">
        <v>1</v>
      </c>
      <c r="BA40" s="123">
        <f>IF(AZ40=1,G40,0)</f>
        <v>0</v>
      </c>
      <c r="BB40" s="123">
        <f>IF(AZ40=2,G40,0)</f>
        <v>0</v>
      </c>
      <c r="BC40" s="123">
        <f>IF(AZ40=3,G40,0)</f>
        <v>0</v>
      </c>
      <c r="BD40" s="123">
        <f>IF(AZ40=4,G40,0)</f>
        <v>0</v>
      </c>
      <c r="BE40" s="123">
        <f>IF(AZ40=5,G40,0)</f>
        <v>0</v>
      </c>
      <c r="CZ40" s="123">
        <v>3.0000000000000001E-5</v>
      </c>
    </row>
    <row r="41" spans="1:104" x14ac:dyDescent="0.25">
      <c r="A41" s="151">
        <v>32</v>
      </c>
      <c r="B41" s="152" t="s">
        <v>137</v>
      </c>
      <c r="C41" s="153" t="s">
        <v>138</v>
      </c>
      <c r="D41" s="154" t="s">
        <v>78</v>
      </c>
      <c r="E41" s="155">
        <v>7920.3</v>
      </c>
      <c r="F41" s="155">
        <v>0</v>
      </c>
      <c r="G41" s="156">
        <f>E41*F41</f>
        <v>0</v>
      </c>
      <c r="O41" s="150">
        <v>2</v>
      </c>
      <c r="AA41" s="123">
        <v>12</v>
      </c>
      <c r="AB41" s="123">
        <v>1</v>
      </c>
      <c r="AC41" s="123">
        <v>32</v>
      </c>
      <c r="AZ41" s="123">
        <v>1</v>
      </c>
      <c r="BA41" s="123">
        <f>IF(AZ41=1,G41,0)</f>
        <v>0</v>
      </c>
      <c r="BB41" s="123">
        <f>IF(AZ41=2,G41,0)</f>
        <v>0</v>
      </c>
      <c r="BC41" s="123">
        <f>IF(AZ41=3,G41,0)</f>
        <v>0</v>
      </c>
      <c r="BD41" s="123">
        <f>IF(AZ41=4,G41,0)</f>
        <v>0</v>
      </c>
      <c r="BE41" s="123">
        <f>IF(AZ41=5,G41,0)</f>
        <v>0</v>
      </c>
      <c r="CZ41" s="123">
        <v>3.1E-4</v>
      </c>
    </row>
    <row r="42" spans="1:104" x14ac:dyDescent="0.25">
      <c r="A42" s="151">
        <v>33</v>
      </c>
      <c r="B42" s="152" t="s">
        <v>139</v>
      </c>
      <c r="C42" s="153" t="s">
        <v>140</v>
      </c>
      <c r="D42" s="154" t="s">
        <v>78</v>
      </c>
      <c r="E42" s="155">
        <v>7765</v>
      </c>
      <c r="F42" s="155"/>
      <c r="G42" s="156">
        <f>E42*F42</f>
        <v>0</v>
      </c>
      <c r="O42" s="150">
        <v>2</v>
      </c>
      <c r="AA42" s="123">
        <v>12</v>
      </c>
      <c r="AB42" s="123">
        <v>0</v>
      </c>
      <c r="AC42" s="123">
        <v>33</v>
      </c>
      <c r="AZ42" s="123">
        <v>1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1.77E-2</v>
      </c>
    </row>
    <row r="43" spans="1:104" x14ac:dyDescent="0.25">
      <c r="A43" s="151">
        <v>34</v>
      </c>
      <c r="B43" s="152" t="s">
        <v>141</v>
      </c>
      <c r="C43" s="153" t="s">
        <v>142</v>
      </c>
      <c r="D43" s="154" t="s">
        <v>71</v>
      </c>
      <c r="E43" s="155">
        <v>1270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34</v>
      </c>
      <c r="AZ43" s="123">
        <v>1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0</v>
      </c>
    </row>
    <row r="44" spans="1:104" x14ac:dyDescent="0.25">
      <c r="A44" s="157"/>
      <c r="B44" s="158" t="s">
        <v>66</v>
      </c>
      <c r="C44" s="159" t="str">
        <f>CONCATENATE(B33," ",C33)</f>
        <v>5-101 Komunikace - SO 101 Cyklostezka</v>
      </c>
      <c r="D44" s="157"/>
      <c r="E44" s="160"/>
      <c r="F44" s="160"/>
      <c r="G44" s="161">
        <f>SUM(G33:G43)</f>
        <v>0</v>
      </c>
      <c r="O44" s="150">
        <v>4</v>
      </c>
      <c r="BA44" s="162">
        <f>SUM(BA33:BA43)</f>
        <v>0</v>
      </c>
      <c r="BB44" s="162">
        <f>SUM(BB33:BB43)</f>
        <v>0</v>
      </c>
      <c r="BC44" s="162">
        <f>SUM(BC33:BC43)</f>
        <v>0</v>
      </c>
      <c r="BD44" s="162">
        <f>SUM(BD33:BD43)</f>
        <v>0</v>
      </c>
      <c r="BE44" s="162">
        <f>SUM(BE33:BE43)</f>
        <v>0</v>
      </c>
    </row>
    <row r="45" spans="1:104" x14ac:dyDescent="0.25">
      <c r="A45" s="143" t="s">
        <v>65</v>
      </c>
      <c r="B45" s="144" t="s">
        <v>143</v>
      </c>
      <c r="C45" s="145" t="s">
        <v>144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5">
      <c r="A46" s="151">
        <v>35</v>
      </c>
      <c r="B46" s="152" t="s">
        <v>145</v>
      </c>
      <c r="C46" s="153" t="s">
        <v>146</v>
      </c>
      <c r="D46" s="154" t="s">
        <v>99</v>
      </c>
      <c r="E46" s="155">
        <v>2</v>
      </c>
      <c r="F46" s="155">
        <v>0</v>
      </c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35</v>
      </c>
      <c r="AZ46" s="123">
        <v>1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6.4054799999999998</v>
      </c>
    </row>
    <row r="47" spans="1:104" ht="21" x14ac:dyDescent="0.25">
      <c r="A47" s="151">
        <v>36</v>
      </c>
      <c r="B47" s="152" t="s">
        <v>147</v>
      </c>
      <c r="C47" s="153" t="s">
        <v>148</v>
      </c>
      <c r="D47" s="154" t="s">
        <v>149</v>
      </c>
      <c r="E47" s="155">
        <v>9.3000000000000007</v>
      </c>
      <c r="F47" s="155">
        <v>0</v>
      </c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36</v>
      </c>
      <c r="AZ47" s="123">
        <v>1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0.12295</v>
      </c>
    </row>
    <row r="48" spans="1:104" x14ac:dyDescent="0.25">
      <c r="A48" s="151">
        <v>37</v>
      </c>
      <c r="B48" s="152" t="s">
        <v>150</v>
      </c>
      <c r="C48" s="153" t="s">
        <v>151</v>
      </c>
      <c r="D48" s="154" t="s">
        <v>152</v>
      </c>
      <c r="E48" s="155">
        <v>0.25600000000000001</v>
      </c>
      <c r="F48" s="155">
        <v>0</v>
      </c>
      <c r="G48" s="156">
        <f>E48*F48</f>
        <v>0</v>
      </c>
      <c r="O48" s="150">
        <v>2</v>
      </c>
      <c r="AA48" s="123">
        <v>12</v>
      </c>
      <c r="AB48" s="123">
        <v>1</v>
      </c>
      <c r="AC48" s="123">
        <v>37</v>
      </c>
      <c r="AZ48" s="123">
        <v>1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1</v>
      </c>
    </row>
    <row r="49" spans="1:104" x14ac:dyDescent="0.25">
      <c r="A49" s="151">
        <v>38</v>
      </c>
      <c r="B49" s="152" t="s">
        <v>153</v>
      </c>
      <c r="C49" s="153" t="s">
        <v>154</v>
      </c>
      <c r="D49" s="154" t="s">
        <v>149</v>
      </c>
      <c r="E49" s="155">
        <v>40</v>
      </c>
      <c r="F49" s="155">
        <v>0</v>
      </c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38</v>
      </c>
      <c r="AZ49" s="123">
        <v>1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0.13611999999999999</v>
      </c>
    </row>
    <row r="50" spans="1:104" x14ac:dyDescent="0.25">
      <c r="A50" s="151">
        <v>39</v>
      </c>
      <c r="B50" s="152" t="s">
        <v>155</v>
      </c>
      <c r="C50" s="153" t="s">
        <v>156</v>
      </c>
      <c r="D50" s="154" t="s">
        <v>99</v>
      </c>
      <c r="E50" s="155">
        <v>40.4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1</v>
      </c>
      <c r="AC50" s="123">
        <v>39</v>
      </c>
      <c r="AZ50" s="123">
        <v>1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3.5999999999999997E-2</v>
      </c>
    </row>
    <row r="51" spans="1:104" x14ac:dyDescent="0.25">
      <c r="A51" s="151">
        <v>40</v>
      </c>
      <c r="B51" s="152" t="s">
        <v>157</v>
      </c>
      <c r="C51" s="153" t="s">
        <v>158</v>
      </c>
      <c r="D51" s="154" t="s">
        <v>99</v>
      </c>
      <c r="E51" s="155">
        <v>20</v>
      </c>
      <c r="F51" s="155">
        <v>0</v>
      </c>
      <c r="G51" s="156">
        <f t="shared" ref="G51:G62" si="0">E51*F51</f>
        <v>0</v>
      </c>
      <c r="O51" s="150">
        <v>2</v>
      </c>
      <c r="AA51" s="123">
        <v>12</v>
      </c>
      <c r="AB51" s="123">
        <v>0</v>
      </c>
      <c r="AC51" s="123">
        <v>40</v>
      </c>
      <c r="AZ51" s="123">
        <v>1</v>
      </c>
      <c r="BA51" s="123">
        <f t="shared" ref="BA51:BA62" si="1">IF(AZ51=1,G51,0)</f>
        <v>0</v>
      </c>
      <c r="BB51" s="123">
        <f t="shared" ref="BB51:BB62" si="2">IF(AZ51=2,G51,0)</f>
        <v>0</v>
      </c>
      <c r="BC51" s="123">
        <f t="shared" ref="BC51:BC62" si="3">IF(AZ51=3,G51,0)</f>
        <v>0</v>
      </c>
      <c r="BD51" s="123">
        <f t="shared" ref="BD51:BD62" si="4">IF(AZ51=4,G51,0)</f>
        <v>0</v>
      </c>
      <c r="BE51" s="123">
        <f t="shared" ref="BE51:BE62" si="5">IF(AZ51=5,G51,0)</f>
        <v>0</v>
      </c>
      <c r="CZ51" s="123">
        <v>0.24590000000000001</v>
      </c>
    </row>
    <row r="52" spans="1:104" x14ac:dyDescent="0.25">
      <c r="A52" s="151">
        <v>41</v>
      </c>
      <c r="B52" s="152" t="s">
        <v>159</v>
      </c>
      <c r="C52" s="153" t="s">
        <v>160</v>
      </c>
      <c r="D52" s="154" t="s">
        <v>99</v>
      </c>
      <c r="E52" s="155">
        <v>20</v>
      </c>
      <c r="F52" s="155">
        <v>0</v>
      </c>
      <c r="G52" s="156">
        <f t="shared" si="0"/>
        <v>0</v>
      </c>
      <c r="O52" s="150">
        <v>2</v>
      </c>
      <c r="AA52" s="123">
        <v>12</v>
      </c>
      <c r="AB52" s="123">
        <v>1</v>
      </c>
      <c r="AC52" s="123">
        <v>41</v>
      </c>
      <c r="AZ52" s="123">
        <v>1</v>
      </c>
      <c r="BA52" s="123">
        <f t="shared" si="1"/>
        <v>0</v>
      </c>
      <c r="BB52" s="123">
        <f t="shared" si="2"/>
        <v>0</v>
      </c>
      <c r="BC52" s="123">
        <f t="shared" si="3"/>
        <v>0</v>
      </c>
      <c r="BD52" s="123">
        <f t="shared" si="4"/>
        <v>0</v>
      </c>
      <c r="BE52" s="123">
        <f t="shared" si="5"/>
        <v>0</v>
      </c>
      <c r="CZ52" s="123">
        <v>6.0000000000000001E-3</v>
      </c>
    </row>
    <row r="53" spans="1:104" x14ac:dyDescent="0.25">
      <c r="A53" s="151">
        <v>42</v>
      </c>
      <c r="B53" s="152" t="s">
        <v>161</v>
      </c>
      <c r="C53" s="153" t="s">
        <v>162</v>
      </c>
      <c r="D53" s="154" t="s">
        <v>149</v>
      </c>
      <c r="E53" s="155">
        <v>11</v>
      </c>
      <c r="F53" s="155">
        <v>0</v>
      </c>
      <c r="G53" s="156">
        <f t="shared" si="0"/>
        <v>0</v>
      </c>
      <c r="O53" s="150">
        <v>2</v>
      </c>
      <c r="AA53" s="123">
        <v>12</v>
      </c>
      <c r="AB53" s="123">
        <v>0</v>
      </c>
      <c r="AC53" s="123">
        <v>42</v>
      </c>
      <c r="AZ53" s="123">
        <v>1</v>
      </c>
      <c r="BA53" s="123">
        <f t="shared" si="1"/>
        <v>0</v>
      </c>
      <c r="BB53" s="123">
        <f t="shared" si="2"/>
        <v>0</v>
      </c>
      <c r="BC53" s="123">
        <f t="shared" si="3"/>
        <v>0</v>
      </c>
      <c r="BD53" s="123">
        <f t="shared" si="4"/>
        <v>0</v>
      </c>
      <c r="BE53" s="123">
        <f t="shared" si="5"/>
        <v>0</v>
      </c>
      <c r="CZ53" s="123">
        <v>0.13753000000000001</v>
      </c>
    </row>
    <row r="54" spans="1:104" x14ac:dyDescent="0.25">
      <c r="A54" s="151">
        <v>43</v>
      </c>
      <c r="B54" s="152" t="s">
        <v>163</v>
      </c>
      <c r="C54" s="153" t="s">
        <v>164</v>
      </c>
      <c r="D54" s="154" t="s">
        <v>99</v>
      </c>
      <c r="E54" s="155">
        <v>35</v>
      </c>
      <c r="F54" s="155">
        <v>0</v>
      </c>
      <c r="G54" s="156">
        <f t="shared" si="0"/>
        <v>0</v>
      </c>
      <c r="O54" s="150">
        <v>2</v>
      </c>
      <c r="AA54" s="123">
        <v>12</v>
      </c>
      <c r="AB54" s="123">
        <v>1</v>
      </c>
      <c r="AC54" s="123">
        <v>43</v>
      </c>
      <c r="AZ54" s="123">
        <v>1</v>
      </c>
      <c r="BA54" s="123">
        <f t="shared" si="1"/>
        <v>0</v>
      </c>
      <c r="BB54" s="123">
        <f t="shared" si="2"/>
        <v>0</v>
      </c>
      <c r="BC54" s="123">
        <f t="shared" si="3"/>
        <v>0</v>
      </c>
      <c r="BD54" s="123">
        <f t="shared" si="4"/>
        <v>0</v>
      </c>
      <c r="BE54" s="123">
        <f t="shared" si="5"/>
        <v>0</v>
      </c>
      <c r="CZ54" s="123">
        <v>0.04</v>
      </c>
    </row>
    <row r="55" spans="1:104" x14ac:dyDescent="0.25">
      <c r="A55" s="151">
        <v>44</v>
      </c>
      <c r="B55" s="152" t="s">
        <v>165</v>
      </c>
      <c r="C55" s="153" t="s">
        <v>166</v>
      </c>
      <c r="D55" s="154" t="s">
        <v>149</v>
      </c>
      <c r="E55" s="155">
        <v>6</v>
      </c>
      <c r="F55" s="155">
        <v>0</v>
      </c>
      <c r="G55" s="156">
        <f t="shared" si="0"/>
        <v>0</v>
      </c>
      <c r="O55" s="150">
        <v>2</v>
      </c>
      <c r="AA55" s="123">
        <v>12</v>
      </c>
      <c r="AB55" s="123">
        <v>0</v>
      </c>
      <c r="AC55" s="123">
        <v>44</v>
      </c>
      <c r="AZ55" s="123">
        <v>1</v>
      </c>
      <c r="BA55" s="123">
        <f t="shared" si="1"/>
        <v>0</v>
      </c>
      <c r="BB55" s="123">
        <f t="shared" si="2"/>
        <v>0</v>
      </c>
      <c r="BC55" s="123">
        <f t="shared" si="3"/>
        <v>0</v>
      </c>
      <c r="BD55" s="123">
        <f t="shared" si="4"/>
        <v>0</v>
      </c>
      <c r="BE55" s="123">
        <f t="shared" si="5"/>
        <v>0</v>
      </c>
      <c r="CZ55" s="123">
        <v>0.95184999999999997</v>
      </c>
    </row>
    <row r="56" spans="1:104" x14ac:dyDescent="0.25">
      <c r="A56" s="151">
        <v>45</v>
      </c>
      <c r="B56" s="152" t="s">
        <v>167</v>
      </c>
      <c r="C56" s="153" t="s">
        <v>168</v>
      </c>
      <c r="D56" s="154" t="s">
        <v>99</v>
      </c>
      <c r="E56" s="155">
        <v>4</v>
      </c>
      <c r="F56" s="155">
        <v>0</v>
      </c>
      <c r="G56" s="156">
        <f t="shared" si="0"/>
        <v>0</v>
      </c>
      <c r="O56" s="150">
        <v>2</v>
      </c>
      <c r="AA56" s="123">
        <v>12</v>
      </c>
      <c r="AB56" s="123">
        <v>1</v>
      </c>
      <c r="AC56" s="123">
        <v>45</v>
      </c>
      <c r="AZ56" s="123">
        <v>1</v>
      </c>
      <c r="BA56" s="123">
        <f t="shared" si="1"/>
        <v>0</v>
      </c>
      <c r="BB56" s="123">
        <f t="shared" si="2"/>
        <v>0</v>
      </c>
      <c r="BC56" s="123">
        <f t="shared" si="3"/>
        <v>0</v>
      </c>
      <c r="BD56" s="123">
        <f t="shared" si="4"/>
        <v>0</v>
      </c>
      <c r="BE56" s="123">
        <f t="shared" si="5"/>
        <v>0</v>
      </c>
      <c r="CZ56" s="123">
        <v>1.3879999999999999</v>
      </c>
    </row>
    <row r="57" spans="1:104" ht="21" x14ac:dyDescent="0.25">
      <c r="A57" s="151">
        <v>46</v>
      </c>
      <c r="B57" s="152" t="s">
        <v>169</v>
      </c>
      <c r="C57" s="153" t="s">
        <v>170</v>
      </c>
      <c r="D57" s="154" t="s">
        <v>71</v>
      </c>
      <c r="E57" s="155">
        <v>4</v>
      </c>
      <c r="F57" s="155">
        <v>0</v>
      </c>
      <c r="G57" s="156">
        <f t="shared" si="0"/>
        <v>0</v>
      </c>
      <c r="O57" s="150">
        <v>2</v>
      </c>
      <c r="AA57" s="123">
        <v>12</v>
      </c>
      <c r="AB57" s="123">
        <v>0</v>
      </c>
      <c r="AC57" s="123">
        <v>46</v>
      </c>
      <c r="AZ57" s="123">
        <v>1</v>
      </c>
      <c r="BA57" s="123">
        <f t="shared" si="1"/>
        <v>0</v>
      </c>
      <c r="BB57" s="123">
        <f t="shared" si="2"/>
        <v>0</v>
      </c>
      <c r="BC57" s="123">
        <f t="shared" si="3"/>
        <v>0</v>
      </c>
      <c r="BD57" s="123">
        <f t="shared" si="4"/>
        <v>0</v>
      </c>
      <c r="BE57" s="123">
        <f t="shared" si="5"/>
        <v>0</v>
      </c>
      <c r="CZ57" s="123">
        <v>2.53538</v>
      </c>
    </row>
    <row r="58" spans="1:104" ht="21" x14ac:dyDescent="0.25">
      <c r="A58" s="151">
        <v>47</v>
      </c>
      <c r="B58" s="152" t="s">
        <v>171</v>
      </c>
      <c r="C58" s="153" t="s">
        <v>172</v>
      </c>
      <c r="D58" s="154" t="s">
        <v>99</v>
      </c>
      <c r="E58" s="155">
        <v>2</v>
      </c>
      <c r="F58" s="155">
        <v>0</v>
      </c>
      <c r="G58" s="156">
        <f t="shared" si="0"/>
        <v>0</v>
      </c>
      <c r="O58" s="150">
        <v>2</v>
      </c>
      <c r="AA58" s="123">
        <v>12</v>
      </c>
      <c r="AB58" s="123">
        <v>0</v>
      </c>
      <c r="AC58" s="123">
        <v>47</v>
      </c>
      <c r="AZ58" s="123">
        <v>1</v>
      </c>
      <c r="BA58" s="123">
        <f t="shared" si="1"/>
        <v>0</v>
      </c>
      <c r="BB58" s="123">
        <f t="shared" si="2"/>
        <v>0</v>
      </c>
      <c r="BC58" s="123">
        <f t="shared" si="3"/>
        <v>0</v>
      </c>
      <c r="BD58" s="123">
        <f t="shared" si="4"/>
        <v>0</v>
      </c>
      <c r="BE58" s="123">
        <f t="shared" si="5"/>
        <v>0</v>
      </c>
      <c r="CZ58" s="123">
        <v>15.737410000000001</v>
      </c>
    </row>
    <row r="59" spans="1:104" ht="21" x14ac:dyDescent="0.25">
      <c r="A59" s="151">
        <v>48</v>
      </c>
      <c r="B59" s="152" t="s">
        <v>173</v>
      </c>
      <c r="C59" s="153" t="s">
        <v>174</v>
      </c>
      <c r="D59" s="154" t="s">
        <v>149</v>
      </c>
      <c r="E59" s="155">
        <v>20</v>
      </c>
      <c r="F59" s="155">
        <v>0</v>
      </c>
      <c r="G59" s="156">
        <f t="shared" si="0"/>
        <v>0</v>
      </c>
      <c r="O59" s="150">
        <v>2</v>
      </c>
      <c r="AA59" s="123">
        <v>12</v>
      </c>
      <c r="AB59" s="123">
        <v>0</v>
      </c>
      <c r="AC59" s="123">
        <v>48</v>
      </c>
      <c r="AZ59" s="123">
        <v>1</v>
      </c>
      <c r="BA59" s="123">
        <f t="shared" si="1"/>
        <v>0</v>
      </c>
      <c r="BB59" s="123">
        <f t="shared" si="2"/>
        <v>0</v>
      </c>
      <c r="BC59" s="123">
        <f t="shared" si="3"/>
        <v>0</v>
      </c>
      <c r="BD59" s="123">
        <f t="shared" si="4"/>
        <v>0</v>
      </c>
      <c r="BE59" s="123">
        <f t="shared" si="5"/>
        <v>0</v>
      </c>
      <c r="CZ59" s="123">
        <v>0</v>
      </c>
    </row>
    <row r="60" spans="1:104" x14ac:dyDescent="0.25">
      <c r="A60" s="151">
        <v>49</v>
      </c>
      <c r="B60" s="152" t="s">
        <v>175</v>
      </c>
      <c r="C60" s="153" t="s">
        <v>176</v>
      </c>
      <c r="D60" s="154" t="s">
        <v>149</v>
      </c>
      <c r="E60" s="155">
        <v>300</v>
      </c>
      <c r="F60" s="155">
        <v>0</v>
      </c>
      <c r="G60" s="156">
        <f t="shared" si="0"/>
        <v>0</v>
      </c>
      <c r="O60" s="150">
        <v>2</v>
      </c>
      <c r="AA60" s="123">
        <v>12</v>
      </c>
      <c r="AB60" s="123">
        <v>0</v>
      </c>
      <c r="AC60" s="123">
        <v>49</v>
      </c>
      <c r="AZ60" s="123">
        <v>1</v>
      </c>
      <c r="BA60" s="123">
        <f t="shared" si="1"/>
        <v>0</v>
      </c>
      <c r="BB60" s="123">
        <f t="shared" si="2"/>
        <v>0</v>
      </c>
      <c r="BC60" s="123">
        <f t="shared" si="3"/>
        <v>0</v>
      </c>
      <c r="BD60" s="123">
        <f t="shared" si="4"/>
        <v>0</v>
      </c>
      <c r="BE60" s="123">
        <f t="shared" si="5"/>
        <v>0</v>
      </c>
      <c r="CZ60" s="123">
        <v>3.1E-4</v>
      </c>
    </row>
    <row r="61" spans="1:104" x14ac:dyDescent="0.25">
      <c r="A61" s="151">
        <v>50</v>
      </c>
      <c r="B61" s="152" t="s">
        <v>177</v>
      </c>
      <c r="C61" s="153" t="s">
        <v>178</v>
      </c>
      <c r="D61" s="154" t="s">
        <v>149</v>
      </c>
      <c r="E61" s="155">
        <v>287</v>
      </c>
      <c r="F61" s="155">
        <v>0</v>
      </c>
      <c r="G61" s="156">
        <f t="shared" si="0"/>
        <v>0</v>
      </c>
      <c r="O61" s="150">
        <v>2</v>
      </c>
      <c r="AA61" s="123">
        <v>12</v>
      </c>
      <c r="AB61" s="123">
        <v>0</v>
      </c>
      <c r="AC61" s="123">
        <v>50</v>
      </c>
      <c r="AZ61" s="123">
        <v>1</v>
      </c>
      <c r="BA61" s="123">
        <f t="shared" si="1"/>
        <v>0</v>
      </c>
      <c r="BB61" s="123">
        <f t="shared" si="2"/>
        <v>0</v>
      </c>
      <c r="BC61" s="123">
        <f t="shared" si="3"/>
        <v>0</v>
      </c>
      <c r="BD61" s="123">
        <f t="shared" si="4"/>
        <v>0</v>
      </c>
      <c r="BE61" s="123">
        <f t="shared" si="5"/>
        <v>0</v>
      </c>
      <c r="CZ61" s="123">
        <v>0</v>
      </c>
    </row>
    <row r="62" spans="1:104" x14ac:dyDescent="0.25">
      <c r="A62" s="151">
        <v>51</v>
      </c>
      <c r="B62" s="152" t="s">
        <v>179</v>
      </c>
      <c r="C62" s="153" t="s">
        <v>180</v>
      </c>
      <c r="D62" s="154" t="s">
        <v>149</v>
      </c>
      <c r="E62" s="155">
        <v>292.74</v>
      </c>
      <c r="F62" s="155">
        <v>0</v>
      </c>
      <c r="G62" s="156">
        <f t="shared" si="0"/>
        <v>0</v>
      </c>
      <c r="O62" s="150">
        <v>2</v>
      </c>
      <c r="AA62" s="123">
        <v>12</v>
      </c>
      <c r="AB62" s="123">
        <v>1</v>
      </c>
      <c r="AC62" s="123">
        <v>51</v>
      </c>
      <c r="AZ62" s="123">
        <v>1</v>
      </c>
      <c r="BA62" s="123">
        <f t="shared" si="1"/>
        <v>0</v>
      </c>
      <c r="BB62" s="123">
        <f t="shared" si="2"/>
        <v>0</v>
      </c>
      <c r="BC62" s="123">
        <f t="shared" si="3"/>
        <v>0</v>
      </c>
      <c r="BD62" s="123">
        <f t="shared" si="4"/>
        <v>0</v>
      </c>
      <c r="BE62" s="123">
        <f t="shared" si="5"/>
        <v>0</v>
      </c>
      <c r="CZ62" s="123">
        <v>3.0200000000000001E-3</v>
      </c>
    </row>
    <row r="63" spans="1:104" x14ac:dyDescent="0.25">
      <c r="A63" s="151">
        <v>52</v>
      </c>
      <c r="B63" s="152" t="s">
        <v>181</v>
      </c>
      <c r="C63" s="153" t="s">
        <v>182</v>
      </c>
      <c r="D63" s="154" t="s">
        <v>149</v>
      </c>
      <c r="E63" s="155">
        <v>77</v>
      </c>
      <c r="F63" s="155"/>
      <c r="G63" s="156">
        <f>E63*F63</f>
        <v>0</v>
      </c>
      <c r="O63" s="150">
        <v>2</v>
      </c>
      <c r="AA63" s="123">
        <v>12</v>
      </c>
      <c r="AB63" s="123">
        <v>0</v>
      </c>
      <c r="AC63" s="123">
        <v>52</v>
      </c>
      <c r="AZ63" s="123">
        <v>1</v>
      </c>
      <c r="BA63" s="123">
        <f>IF(AZ63=1,G63,0)</f>
        <v>0</v>
      </c>
      <c r="BB63" s="123">
        <f>IF(AZ63=2,G63,0)</f>
        <v>0</v>
      </c>
      <c r="BC63" s="123">
        <f>IF(AZ63=3,G63,0)</f>
        <v>0</v>
      </c>
      <c r="BD63" s="123">
        <f>IF(AZ63=4,G63,0)</f>
        <v>0</v>
      </c>
      <c r="BE63" s="123">
        <f>IF(AZ63=5,G63,0)</f>
        <v>0</v>
      </c>
      <c r="CZ63" s="123">
        <v>0</v>
      </c>
    </row>
    <row r="64" spans="1:104" ht="21" x14ac:dyDescent="0.25">
      <c r="A64" s="151">
        <v>53</v>
      </c>
      <c r="B64" s="152" t="s">
        <v>183</v>
      </c>
      <c r="C64" s="153" t="s">
        <v>184</v>
      </c>
      <c r="D64" s="154" t="s">
        <v>78</v>
      </c>
      <c r="E64" s="155">
        <v>43</v>
      </c>
      <c r="F64" s="155">
        <v>0</v>
      </c>
      <c r="G64" s="156">
        <f>E64*F64</f>
        <v>0</v>
      </c>
      <c r="O64" s="150">
        <v>2</v>
      </c>
      <c r="AA64" s="123">
        <v>12</v>
      </c>
      <c r="AB64" s="123">
        <v>0</v>
      </c>
      <c r="AC64" s="123">
        <v>53</v>
      </c>
      <c r="AZ64" s="123">
        <v>1</v>
      </c>
      <c r="BA64" s="123">
        <f>IF(AZ64=1,G64,0)</f>
        <v>0</v>
      </c>
      <c r="BB64" s="123">
        <f>IF(AZ64=2,G64,0)</f>
        <v>0</v>
      </c>
      <c r="BC64" s="123">
        <f>IF(AZ64=3,G64,0)</f>
        <v>0</v>
      </c>
      <c r="BD64" s="123">
        <f>IF(AZ64=4,G64,0)</f>
        <v>0</v>
      </c>
      <c r="BE64" s="123">
        <f>IF(AZ64=5,G64,0)</f>
        <v>0</v>
      </c>
      <c r="CZ64" s="123">
        <v>8.3500000000000005E-2</v>
      </c>
    </row>
    <row r="65" spans="1:104" x14ac:dyDescent="0.25">
      <c r="A65" s="157"/>
      <c r="B65" s="158" t="s">
        <v>66</v>
      </c>
      <c r="C65" s="159" t="str">
        <f>CONCATENATE(B45," ",C45)</f>
        <v>91-101 Doplňující práce na komunikaci - SO 101 Cyklostezk</v>
      </c>
      <c r="D65" s="157"/>
      <c r="E65" s="160"/>
      <c r="F65" s="160"/>
      <c r="G65" s="161">
        <f>SUM(G45:G64)</f>
        <v>0</v>
      </c>
      <c r="O65" s="150">
        <v>4</v>
      </c>
      <c r="BA65" s="162">
        <f>SUM(BA45:BA64)</f>
        <v>0</v>
      </c>
      <c r="BB65" s="162">
        <f>SUM(BB45:BB64)</f>
        <v>0</v>
      </c>
      <c r="BC65" s="162">
        <f>SUM(BC45:BC64)</f>
        <v>0</v>
      </c>
      <c r="BD65" s="162">
        <f>SUM(BD45:BD64)</f>
        <v>0</v>
      </c>
      <c r="BE65" s="162">
        <f>SUM(BE45:BE64)</f>
        <v>0</v>
      </c>
    </row>
    <row r="66" spans="1:104" x14ac:dyDescent="0.25">
      <c r="A66" s="143" t="s">
        <v>65</v>
      </c>
      <c r="B66" s="144" t="s">
        <v>185</v>
      </c>
      <c r="C66" s="145" t="s">
        <v>186</v>
      </c>
      <c r="D66" s="146"/>
      <c r="E66" s="147"/>
      <c r="F66" s="147"/>
      <c r="G66" s="148"/>
      <c r="H66" s="149"/>
      <c r="I66" s="149"/>
      <c r="O66" s="150">
        <v>1</v>
      </c>
    </row>
    <row r="67" spans="1:104" x14ac:dyDescent="0.25">
      <c r="A67" s="151">
        <v>54</v>
      </c>
      <c r="B67" s="152" t="s">
        <v>187</v>
      </c>
      <c r="C67" s="153" t="s">
        <v>188</v>
      </c>
      <c r="D67" s="154" t="s">
        <v>118</v>
      </c>
      <c r="E67" s="155">
        <v>10098.709999999999</v>
      </c>
      <c r="F67" s="155"/>
      <c r="G67" s="156">
        <f>E67*F67</f>
        <v>0</v>
      </c>
      <c r="O67" s="150">
        <v>2</v>
      </c>
      <c r="AA67" s="123">
        <v>12</v>
      </c>
      <c r="AB67" s="123">
        <v>0</v>
      </c>
      <c r="AC67" s="123">
        <v>54</v>
      </c>
      <c r="AZ67" s="123">
        <v>1</v>
      </c>
      <c r="BA67" s="123">
        <f>IF(AZ67=1,G67,0)</f>
        <v>0</v>
      </c>
      <c r="BB67" s="123">
        <f>IF(AZ67=2,G67,0)</f>
        <v>0</v>
      </c>
      <c r="BC67" s="123">
        <f>IF(AZ67=3,G67,0)</f>
        <v>0</v>
      </c>
      <c r="BD67" s="123">
        <f>IF(AZ67=4,G67,0)</f>
        <v>0</v>
      </c>
      <c r="BE67" s="123">
        <f>IF(AZ67=5,G67,0)</f>
        <v>0</v>
      </c>
      <c r="CZ67" s="123">
        <v>0</v>
      </c>
    </row>
    <row r="68" spans="1:104" x14ac:dyDescent="0.25">
      <c r="A68" s="157"/>
      <c r="B68" s="158" t="s">
        <v>66</v>
      </c>
      <c r="C68" s="159" t="str">
        <f>CONCATENATE(B66," ",C66)</f>
        <v>99-101 Přesun hmot - SO 101 Cyklostezka</v>
      </c>
      <c r="D68" s="157"/>
      <c r="E68" s="160"/>
      <c r="F68" s="160"/>
      <c r="G68" s="161">
        <f>SUM(G66:G67)</f>
        <v>0</v>
      </c>
      <c r="O68" s="150">
        <v>4</v>
      </c>
      <c r="BA68" s="162">
        <f>SUM(BA66:BA67)</f>
        <v>0</v>
      </c>
      <c r="BB68" s="162">
        <f>SUM(BB66:BB67)</f>
        <v>0</v>
      </c>
      <c r="BC68" s="162">
        <f>SUM(BC66:BC67)</f>
        <v>0</v>
      </c>
      <c r="BD68" s="162">
        <f>SUM(BD66:BD67)</f>
        <v>0</v>
      </c>
      <c r="BE68" s="162">
        <f>SUM(BE66:BE67)</f>
        <v>0</v>
      </c>
    </row>
    <row r="69" spans="1:104" x14ac:dyDescent="0.25">
      <c r="A69" s="124"/>
      <c r="B69" s="124"/>
      <c r="C69" s="124"/>
      <c r="D69" s="124"/>
      <c r="E69" s="124"/>
      <c r="F69" s="124"/>
      <c r="G69" s="124"/>
    </row>
    <row r="70" spans="1:104" x14ac:dyDescent="0.25">
      <c r="E70" s="123"/>
    </row>
    <row r="71" spans="1:104" x14ac:dyDescent="0.25">
      <c r="E71" s="123"/>
    </row>
    <row r="72" spans="1:104" x14ac:dyDescent="0.25">
      <c r="E72" s="123"/>
    </row>
    <row r="73" spans="1:104" x14ac:dyDescent="0.25">
      <c r="E73" s="123"/>
    </row>
    <row r="74" spans="1:104" x14ac:dyDescent="0.25">
      <c r="E74" s="123"/>
    </row>
    <row r="75" spans="1:104" x14ac:dyDescent="0.25">
      <c r="E75" s="123"/>
    </row>
    <row r="76" spans="1:104" x14ac:dyDescent="0.25">
      <c r="E76" s="123"/>
    </row>
    <row r="77" spans="1:104" x14ac:dyDescent="0.25">
      <c r="E77" s="123"/>
    </row>
    <row r="78" spans="1:104" x14ac:dyDescent="0.25">
      <c r="E78" s="123"/>
    </row>
    <row r="79" spans="1:104" x14ac:dyDescent="0.25">
      <c r="E79" s="123"/>
    </row>
    <row r="80" spans="1:104" x14ac:dyDescent="0.25">
      <c r="E80" s="123"/>
    </row>
    <row r="81" spans="1:7" x14ac:dyDescent="0.25">
      <c r="E81" s="123"/>
    </row>
    <row r="82" spans="1:7" x14ac:dyDescent="0.25">
      <c r="E82" s="123"/>
    </row>
    <row r="83" spans="1:7" x14ac:dyDescent="0.25">
      <c r="E83" s="123"/>
    </row>
    <row r="84" spans="1:7" x14ac:dyDescent="0.25">
      <c r="E84" s="123"/>
    </row>
    <row r="85" spans="1:7" x14ac:dyDescent="0.25">
      <c r="E85" s="123"/>
    </row>
    <row r="86" spans="1:7" x14ac:dyDescent="0.25">
      <c r="E86" s="123"/>
    </row>
    <row r="87" spans="1:7" x14ac:dyDescent="0.25">
      <c r="E87" s="123"/>
    </row>
    <row r="88" spans="1:7" x14ac:dyDescent="0.25">
      <c r="E88" s="123"/>
    </row>
    <row r="89" spans="1:7" x14ac:dyDescent="0.25">
      <c r="E89" s="123"/>
    </row>
    <row r="90" spans="1:7" x14ac:dyDescent="0.25">
      <c r="E90" s="123"/>
    </row>
    <row r="91" spans="1:7" x14ac:dyDescent="0.25">
      <c r="E91" s="123"/>
    </row>
    <row r="92" spans="1:7" x14ac:dyDescent="0.25">
      <c r="A92" s="163"/>
      <c r="B92" s="163"/>
      <c r="C92" s="163"/>
      <c r="D92" s="163"/>
      <c r="E92" s="163"/>
      <c r="F92" s="163"/>
      <c r="G92" s="163"/>
    </row>
    <row r="93" spans="1:7" x14ac:dyDescent="0.25">
      <c r="A93" s="163"/>
      <c r="B93" s="163"/>
      <c r="C93" s="163"/>
      <c r="D93" s="163"/>
      <c r="E93" s="163"/>
      <c r="F93" s="163"/>
      <c r="G93" s="163"/>
    </row>
    <row r="94" spans="1:7" x14ac:dyDescent="0.25">
      <c r="A94" s="163"/>
      <c r="B94" s="163"/>
      <c r="C94" s="163"/>
      <c r="D94" s="163"/>
      <c r="E94" s="163"/>
      <c r="F94" s="163"/>
      <c r="G94" s="163"/>
    </row>
    <row r="95" spans="1:7" x14ac:dyDescent="0.25">
      <c r="A95" s="163"/>
      <c r="B95" s="163"/>
      <c r="C95" s="163"/>
      <c r="D95" s="163"/>
      <c r="E95" s="163"/>
      <c r="F95" s="163"/>
      <c r="G95" s="163"/>
    </row>
    <row r="96" spans="1:7" x14ac:dyDescent="0.25">
      <c r="E96" s="123"/>
    </row>
    <row r="97" spans="5:5" x14ac:dyDescent="0.25">
      <c r="E97" s="123"/>
    </row>
    <row r="98" spans="5:5" x14ac:dyDescent="0.25">
      <c r="E98" s="123"/>
    </row>
    <row r="99" spans="5:5" x14ac:dyDescent="0.25">
      <c r="E99" s="123"/>
    </row>
    <row r="100" spans="5:5" x14ac:dyDescent="0.25">
      <c r="E100" s="123"/>
    </row>
    <row r="101" spans="5:5" x14ac:dyDescent="0.25">
      <c r="E101" s="123"/>
    </row>
    <row r="102" spans="5:5" x14ac:dyDescent="0.25">
      <c r="E102" s="123"/>
    </row>
    <row r="103" spans="5:5" x14ac:dyDescent="0.25">
      <c r="E103" s="123"/>
    </row>
    <row r="104" spans="5:5" x14ac:dyDescent="0.25">
      <c r="E104" s="123"/>
    </row>
    <row r="105" spans="5:5" x14ac:dyDescent="0.25">
      <c r="E105" s="123"/>
    </row>
    <row r="106" spans="5:5" x14ac:dyDescent="0.25">
      <c r="E106" s="123"/>
    </row>
    <row r="107" spans="5:5" x14ac:dyDescent="0.25">
      <c r="E107" s="123"/>
    </row>
    <row r="108" spans="5:5" x14ac:dyDescent="0.25">
      <c r="E108" s="123"/>
    </row>
    <row r="109" spans="5:5" x14ac:dyDescent="0.25">
      <c r="E109" s="123"/>
    </row>
    <row r="110" spans="5:5" x14ac:dyDescent="0.25">
      <c r="E110" s="123"/>
    </row>
    <row r="111" spans="5:5" x14ac:dyDescent="0.25">
      <c r="E111" s="123"/>
    </row>
    <row r="112" spans="5:5" x14ac:dyDescent="0.25">
      <c r="E112" s="123"/>
    </row>
    <row r="113" spans="1:7" x14ac:dyDescent="0.25">
      <c r="E113" s="123"/>
    </row>
    <row r="114" spans="1:7" x14ac:dyDescent="0.25">
      <c r="E114" s="123"/>
    </row>
    <row r="115" spans="1:7" x14ac:dyDescent="0.25">
      <c r="E115" s="123"/>
    </row>
    <row r="116" spans="1:7" x14ac:dyDescent="0.25">
      <c r="E116" s="123"/>
    </row>
    <row r="117" spans="1:7" x14ac:dyDescent="0.25">
      <c r="E117" s="123"/>
    </row>
    <row r="118" spans="1:7" x14ac:dyDescent="0.25">
      <c r="E118" s="123"/>
    </row>
    <row r="119" spans="1:7" x14ac:dyDescent="0.25">
      <c r="E119" s="123"/>
    </row>
    <row r="120" spans="1:7" x14ac:dyDescent="0.25">
      <c r="E120" s="123"/>
    </row>
    <row r="121" spans="1:7" x14ac:dyDescent="0.25">
      <c r="E121" s="123"/>
    </row>
    <row r="122" spans="1:7" x14ac:dyDescent="0.25">
      <c r="E122" s="123"/>
    </row>
    <row r="123" spans="1:7" x14ac:dyDescent="0.25">
      <c r="E123" s="123"/>
    </row>
    <row r="124" spans="1:7" x14ac:dyDescent="0.25">
      <c r="E124" s="123"/>
    </row>
    <row r="125" spans="1:7" x14ac:dyDescent="0.25">
      <c r="E125" s="123"/>
    </row>
    <row r="126" spans="1:7" x14ac:dyDescent="0.25">
      <c r="E126" s="123"/>
    </row>
    <row r="127" spans="1:7" x14ac:dyDescent="0.25">
      <c r="A127" s="164"/>
      <c r="B127" s="164"/>
    </row>
    <row r="128" spans="1:7" x14ac:dyDescent="0.25">
      <c r="A128" s="163"/>
      <c r="B128" s="163"/>
      <c r="C128" s="166"/>
      <c r="D128" s="166"/>
      <c r="E128" s="167"/>
      <c r="F128" s="166"/>
      <c r="G128" s="168"/>
    </row>
    <row r="129" spans="1:7" x14ac:dyDescent="0.25">
      <c r="A129" s="169"/>
      <c r="B129" s="169"/>
      <c r="C129" s="163"/>
      <c r="D129" s="163"/>
      <c r="E129" s="170"/>
      <c r="F129" s="163"/>
      <c r="G129" s="163"/>
    </row>
    <row r="130" spans="1:7" x14ac:dyDescent="0.25">
      <c r="A130" s="163"/>
      <c r="B130" s="163"/>
      <c r="C130" s="163"/>
      <c r="D130" s="163"/>
      <c r="E130" s="170"/>
      <c r="F130" s="163"/>
      <c r="G130" s="163"/>
    </row>
    <row r="131" spans="1:7" x14ac:dyDescent="0.25">
      <c r="A131" s="163"/>
      <c r="B131" s="163"/>
      <c r="C131" s="163"/>
      <c r="D131" s="163"/>
      <c r="E131" s="170"/>
      <c r="F131" s="163"/>
      <c r="G131" s="163"/>
    </row>
    <row r="132" spans="1:7" x14ac:dyDescent="0.25">
      <c r="A132" s="163"/>
      <c r="B132" s="163"/>
      <c r="C132" s="163"/>
      <c r="D132" s="163"/>
      <c r="E132" s="170"/>
      <c r="F132" s="163"/>
      <c r="G132" s="163"/>
    </row>
    <row r="133" spans="1:7" x14ac:dyDescent="0.25">
      <c r="A133" s="163"/>
      <c r="B133" s="163"/>
      <c r="C133" s="163"/>
      <c r="D133" s="163"/>
      <c r="E133" s="170"/>
      <c r="F133" s="163"/>
      <c r="G133" s="163"/>
    </row>
    <row r="134" spans="1:7" x14ac:dyDescent="0.25">
      <c r="A134" s="163"/>
      <c r="B134" s="163"/>
      <c r="C134" s="163"/>
      <c r="D134" s="163"/>
      <c r="E134" s="170"/>
      <c r="F134" s="163"/>
      <c r="G134" s="163"/>
    </row>
    <row r="135" spans="1:7" x14ac:dyDescent="0.25">
      <c r="A135" s="163"/>
      <c r="B135" s="163"/>
      <c r="C135" s="163"/>
      <c r="D135" s="163"/>
      <c r="E135" s="170"/>
      <c r="F135" s="163"/>
      <c r="G135" s="163"/>
    </row>
    <row r="136" spans="1:7" x14ac:dyDescent="0.25">
      <c r="A136" s="163"/>
      <c r="B136" s="163"/>
      <c r="C136" s="163"/>
      <c r="D136" s="163"/>
      <c r="E136" s="170"/>
      <c r="F136" s="163"/>
      <c r="G136" s="163"/>
    </row>
    <row r="137" spans="1:7" x14ac:dyDescent="0.25">
      <c r="A137" s="163"/>
      <c r="B137" s="163"/>
      <c r="C137" s="163"/>
      <c r="D137" s="163"/>
      <c r="E137" s="170"/>
      <c r="F137" s="163"/>
      <c r="G137" s="163"/>
    </row>
    <row r="138" spans="1:7" x14ac:dyDescent="0.25">
      <c r="A138" s="163"/>
      <c r="B138" s="163"/>
      <c r="C138" s="163"/>
      <c r="D138" s="163"/>
      <c r="E138" s="170"/>
      <c r="F138" s="163"/>
      <c r="G138" s="163"/>
    </row>
    <row r="139" spans="1:7" x14ac:dyDescent="0.25">
      <c r="A139" s="163"/>
      <c r="B139" s="163"/>
      <c r="C139" s="163"/>
      <c r="D139" s="163"/>
      <c r="E139" s="170"/>
      <c r="F139" s="163"/>
      <c r="G139" s="163"/>
    </row>
    <row r="140" spans="1:7" x14ac:dyDescent="0.25">
      <c r="A140" s="163"/>
      <c r="B140" s="163"/>
      <c r="C140" s="163"/>
      <c r="D140" s="163"/>
      <c r="E140" s="170"/>
      <c r="F140" s="163"/>
      <c r="G140" s="163"/>
    </row>
    <row r="141" spans="1:7" x14ac:dyDescent="0.25">
      <c r="A141" s="163"/>
      <c r="B141" s="163"/>
      <c r="C141" s="163"/>
      <c r="D141" s="163"/>
      <c r="E141" s="170"/>
      <c r="F141" s="163"/>
      <c r="G141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Starosta</cp:lastModifiedBy>
  <dcterms:created xsi:type="dcterms:W3CDTF">2017-04-04T12:21:06Z</dcterms:created>
  <dcterms:modified xsi:type="dcterms:W3CDTF">2018-02-09T09:33:58Z</dcterms:modified>
</cp:coreProperties>
</file>